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<sst xmlns="http://schemas.openxmlformats.org/spreadsheetml/2006/main" count="344" uniqueCount="63">
  <si>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</si>
  <si>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</si>
  <si>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</si>
  <si>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</si>
  <si>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</si>
  <si>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</si>
  <si>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</si>
  <si>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</si>
  <si>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</si>
  <si>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</si>
  <si>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</si>
  <si>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</si>
  <si>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</si>
  <si>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</si>
  <si>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</si>
  <si>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</si>
  <si>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</si>
  <si>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</si>
  <si>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</si>
  <si>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</si>
  <si>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</si>
  <si>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</si>
  <si>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</si>
  <si>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</si>
  <si>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</si>
  <si>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</si>
  <si>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5</t>
  </si>
  <si>
    <t>6</t>
  </si>
  <si>
    <t>8</t>
  </si>
  <si>
    <t>10</t>
  </si>
  <si>
    <t>11</t>
  </si>
  <si>
    <t>13</t>
  </si>
  <si>
    <t>14</t>
  </si>
  <si>
    <t>17</t>
  </si>
  <si>
    <t>18</t>
  </si>
  <si>
    <t>19</t>
  </si>
  <si>
    <t>20</t>
  </si>
  <si>
    <t>24</t>
  </si>
  <si>
    <t>12,1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</si>
  <si>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</si>
  <si>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</si>
  <si>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7,1</t>
  </si>
  <si>
    <t>30</t>
  </si>
  <si>
    <t>КООПЕРАТИВНАЯ ул.</t>
  </si>
  <si>
    <t>КРАСНОЙ ЗВЕЗДЫ ул.</t>
  </si>
  <si>
    <t>ПОЧТОВАЯ ул.</t>
  </si>
  <si>
    <t>ЧКАЛОВА ул.</t>
  </si>
  <si>
    <t>ОКТЯБРЯТ ул.</t>
  </si>
  <si>
    <t>22</t>
  </si>
  <si>
    <t>ЕМЕЛЬЯНА ПУГАЧЕВА ул.</t>
  </si>
  <si>
    <t>МОЛОДЕЖНАЯ ул.</t>
  </si>
  <si>
    <t>ЛЕНИНА ул.</t>
  </si>
  <si>
    <t>ОВОЩНАЯ ул.</t>
  </si>
  <si>
    <t>КАЛИНИНА ул.</t>
  </si>
  <si>
    <t>ПОЛЮСНАЯ ул.</t>
  </si>
  <si>
    <t>1,1</t>
  </si>
  <si>
    <t>8,1</t>
  </si>
  <si>
    <t>10,1</t>
  </si>
  <si>
    <t>22,1</t>
  </si>
  <si>
    <t>1</t>
  </si>
  <si>
    <t>29,1</t>
  </si>
  <si>
    <t>Чкалова ул.</t>
  </si>
  <si>
    <t>Лот 2 Территориальный округ Майская горка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</si>
</sst>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49" fontId="4" fillId="33" borderId="10" xfId="52" applyNumberFormat="1" applyFont="1" applyFill="1" applyBorder="1" applyAlignment="1">
      <alignment horizontal="center" wrapText="1"/>
      <protection/>
    </xf>
    <xf numFmtId="1" fontId="0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82" zoomScaleNormal="82" zoomScaleSheetLayoutView="100" zoomScalePageLayoutView="34" workbookViewId="0" topLeftCell="A16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1" customWidth="1"/>
    <col min="9" max="18" width="11.125" style="1" bestFit="1" customWidth="1"/>
    <col min="19" max="16384" width="9.125" style="1" customWidth="1"/>
  </cols>
  <sheetData>
    <row r="1" spans="2:7" s="5" customFormat="1" ht="27" customHeight="1">
      <c r="B1" s="6"/>
      <c r="C1" s="49" t="s">
        <v>39</v>
      </c>
      <c r="D1" s="49"/>
      <c r="E1" s="49"/>
      <c r="F1" s="49"/>
      <c r="G1" s="9"/>
    </row>
    <row r="2" spans="2:7" s="5" customFormat="1" ht="41.25" customHeight="1">
      <c r="B2" s="7"/>
      <c r="C2" s="49" t="s">
        <v>40</v>
      </c>
      <c r="D2" s="49"/>
      <c r="E2" s="49"/>
      <c r="F2" s="49"/>
      <c r="G2" s="35"/>
    </row>
    <row r="3" spans="1:2" s="8" customFormat="1" ht="63" customHeight="1">
      <c r="A3" s="50" t="s">
        <v>21</v>
      </c>
      <c r="B3" s="50"/>
    </row>
    <row r="4" spans="1:2" s="5" customFormat="1" ht="18.75" customHeight="1">
      <c r="A4" s="53" t="s">
        <v>62</v>
      </c>
      <c r="B4" s="53"/>
    </row>
    <row r="5" spans="1:36" s="9" customFormat="1" ht="39" customHeight="1">
      <c r="A5" s="51" t="s">
        <v>7</v>
      </c>
      <c r="B5" s="52" t="s">
        <v>8</v>
      </c>
      <c r="C5" s="44" t="s">
        <v>43</v>
      </c>
      <c r="D5" s="44" t="s">
        <v>44</v>
      </c>
      <c r="E5" s="45" t="s">
        <v>45</v>
      </c>
      <c r="F5" s="44" t="s">
        <v>45</v>
      </c>
      <c r="G5" s="44" t="s">
        <v>46</v>
      </c>
      <c r="H5" s="44" t="s">
        <v>46</v>
      </c>
      <c r="I5" s="44" t="s">
        <v>46</v>
      </c>
      <c r="J5" s="44" t="s">
        <v>47</v>
      </c>
      <c r="K5" s="44" t="s">
        <v>45</v>
      </c>
      <c r="L5" s="44" t="s">
        <v>46</v>
      </c>
      <c r="M5" s="44" t="s">
        <v>47</v>
      </c>
      <c r="N5" s="44" t="s">
        <v>47</v>
      </c>
      <c r="O5" s="44" t="s">
        <v>49</v>
      </c>
      <c r="P5" s="44" t="s">
        <v>49</v>
      </c>
      <c r="Q5" s="44" t="s">
        <v>50</v>
      </c>
      <c r="R5" s="45" t="s">
        <v>51</v>
      </c>
      <c r="S5" s="45" t="s">
        <v>46</v>
      </c>
      <c r="T5" s="44" t="s">
        <v>52</v>
      </c>
      <c r="U5" s="44" t="s">
        <v>49</v>
      </c>
      <c r="V5" s="44" t="s">
        <v>49</v>
      </c>
      <c r="W5" s="44" t="s">
        <v>53</v>
      </c>
      <c r="X5" s="44" t="s">
        <v>51</v>
      </c>
      <c r="Y5" s="44" t="s">
        <v>51</v>
      </c>
      <c r="Z5" s="44" t="s">
        <v>51</v>
      </c>
      <c r="AA5" s="44" t="s">
        <v>51</v>
      </c>
      <c r="AB5" s="44" t="s">
        <v>54</v>
      </c>
      <c r="AC5" s="44" t="s">
        <v>45</v>
      </c>
      <c r="AD5" s="44" t="s">
        <v>45</v>
      </c>
      <c r="AE5" s="44" t="s">
        <v>45</v>
      </c>
      <c r="AF5" s="44" t="s">
        <v>45</v>
      </c>
      <c r="AG5" s="44" t="s">
        <v>53</v>
      </c>
      <c r="AH5" s="45" t="s">
        <v>51</v>
      </c>
      <c r="AI5" s="44" t="s">
        <v>53</v>
      </c>
      <c r="AJ5" s="46" t="s">
        <v>61</v>
      </c>
    </row>
    <row r="6" spans="1:36" s="9" customFormat="1" ht="27" customHeight="1">
      <c r="A6" s="51"/>
      <c r="B6" s="52"/>
      <c r="C6" s="38">
        <v>17</v>
      </c>
      <c r="D6" s="38">
        <v>1.1</v>
      </c>
      <c r="E6" s="31" t="s">
        <v>30</v>
      </c>
      <c r="F6" s="31" t="s">
        <v>35</v>
      </c>
      <c r="G6" s="31" t="s">
        <v>24</v>
      </c>
      <c r="H6" s="31" t="s">
        <v>32</v>
      </c>
      <c r="I6" s="31" t="s">
        <v>29</v>
      </c>
      <c r="J6" s="32" t="s">
        <v>42</v>
      </c>
      <c r="K6" s="32" t="s">
        <v>41</v>
      </c>
      <c r="L6" s="32" t="s">
        <v>26</v>
      </c>
      <c r="M6" s="32" t="s">
        <v>36</v>
      </c>
      <c r="N6" s="32" t="s">
        <v>48</v>
      </c>
      <c r="O6" s="30" t="s">
        <v>28</v>
      </c>
      <c r="P6" s="30" t="s">
        <v>29</v>
      </c>
      <c r="Q6" s="30" t="s">
        <v>55</v>
      </c>
      <c r="R6" s="30" t="s">
        <v>56</v>
      </c>
      <c r="S6" s="30" t="s">
        <v>31</v>
      </c>
      <c r="T6" s="30" t="s">
        <v>38</v>
      </c>
      <c r="U6" s="30" t="s">
        <v>27</v>
      </c>
      <c r="V6" s="30" t="s">
        <v>57</v>
      </c>
      <c r="W6" s="30" t="s">
        <v>33</v>
      </c>
      <c r="X6" s="30" t="s">
        <v>28</v>
      </c>
      <c r="Y6" s="30" t="s">
        <v>34</v>
      </c>
      <c r="Z6" s="30" t="s">
        <v>58</v>
      </c>
      <c r="AA6" s="30" t="s">
        <v>37</v>
      </c>
      <c r="AB6" s="30" t="s">
        <v>59</v>
      </c>
      <c r="AC6" s="44" t="s">
        <v>25</v>
      </c>
      <c r="AD6" s="44" t="s">
        <v>28</v>
      </c>
      <c r="AE6" s="44" t="s">
        <v>59</v>
      </c>
      <c r="AF6" s="30" t="s">
        <v>27</v>
      </c>
      <c r="AG6" s="30" t="s">
        <v>60</v>
      </c>
      <c r="AH6" s="30" t="s">
        <v>29</v>
      </c>
      <c r="AI6" s="36" t="s">
        <v>32</v>
      </c>
      <c r="AJ6" s="47">
        <v>25</v>
      </c>
    </row>
    <row r="7" spans="1:36" s="5" customFormat="1" ht="18.75" customHeight="1">
      <c r="A7" s="10"/>
      <c r="B7" s="10" t="s">
        <v>9</v>
      </c>
      <c r="C7" s="39">
        <v>717.1</v>
      </c>
      <c r="D7" s="40">
        <v>575.8</v>
      </c>
      <c r="E7" s="40">
        <v>572.5</v>
      </c>
      <c r="F7" s="40">
        <v>670.7</v>
      </c>
      <c r="G7" s="40">
        <v>906.6</v>
      </c>
      <c r="H7" s="40">
        <v>344.4</v>
      </c>
      <c r="I7" s="40">
        <v>740.1</v>
      </c>
      <c r="J7" s="41">
        <v>519.8</v>
      </c>
      <c r="K7" s="41">
        <v>524.3</v>
      </c>
      <c r="L7" s="41">
        <v>522.8</v>
      </c>
      <c r="M7" s="41">
        <v>714.3</v>
      </c>
      <c r="N7" s="41">
        <v>712.4</v>
      </c>
      <c r="O7" s="42">
        <v>336.5</v>
      </c>
      <c r="P7" s="42">
        <v>325.5</v>
      </c>
      <c r="Q7" s="42">
        <v>518.1</v>
      </c>
      <c r="R7" s="42">
        <v>465.6</v>
      </c>
      <c r="S7" s="42">
        <v>516.4</v>
      </c>
      <c r="T7" s="42">
        <v>502</v>
      </c>
      <c r="U7" s="42">
        <v>331.4</v>
      </c>
      <c r="V7" s="42">
        <v>329.7</v>
      </c>
      <c r="W7" s="42">
        <v>720.6</v>
      </c>
      <c r="X7" s="42">
        <v>517.9</v>
      </c>
      <c r="Y7" s="42">
        <v>526.2</v>
      </c>
      <c r="Z7" s="42">
        <v>333.4</v>
      </c>
      <c r="AA7" s="42">
        <v>516.7</v>
      </c>
      <c r="AB7" s="42">
        <v>513.8</v>
      </c>
      <c r="AC7" s="42">
        <v>444.4</v>
      </c>
      <c r="AD7" s="42">
        <v>727.8</v>
      </c>
      <c r="AE7" s="42">
        <v>332</v>
      </c>
      <c r="AF7" s="42">
        <v>441.1</v>
      </c>
      <c r="AG7" s="42">
        <v>514.6</v>
      </c>
      <c r="AH7" s="42">
        <v>468.3</v>
      </c>
      <c r="AI7" s="43">
        <v>410.9</v>
      </c>
      <c r="AJ7" s="48">
        <v>516.2</v>
      </c>
    </row>
    <row r="8" spans="1:36" s="5" customFormat="1" ht="18.75" customHeight="1" thickBot="1">
      <c r="A8" s="10"/>
      <c r="B8" s="10" t="s">
        <v>10</v>
      </c>
      <c r="C8" s="39">
        <v>717.1</v>
      </c>
      <c r="D8" s="40">
        <v>575.8</v>
      </c>
      <c r="E8" s="40">
        <v>572.5</v>
      </c>
      <c r="F8" s="40">
        <v>670.7</v>
      </c>
      <c r="G8" s="40">
        <v>906.6</v>
      </c>
      <c r="H8" s="40">
        <v>344.4</v>
      </c>
      <c r="I8" s="40">
        <v>740.1</v>
      </c>
      <c r="J8" s="41">
        <v>519.8</v>
      </c>
      <c r="K8" s="41">
        <v>524.3</v>
      </c>
      <c r="L8" s="41">
        <v>522.8</v>
      </c>
      <c r="M8" s="41">
        <v>714.3</v>
      </c>
      <c r="N8" s="41">
        <v>712.4</v>
      </c>
      <c r="O8" s="42">
        <v>336.5</v>
      </c>
      <c r="P8" s="42">
        <v>325.5</v>
      </c>
      <c r="Q8" s="42">
        <v>518.1</v>
      </c>
      <c r="R8" s="42">
        <v>465.6</v>
      </c>
      <c r="S8" s="42">
        <v>516.4</v>
      </c>
      <c r="T8" s="42">
        <v>502</v>
      </c>
      <c r="U8" s="42">
        <v>331.4</v>
      </c>
      <c r="V8" s="42">
        <v>329.7</v>
      </c>
      <c r="W8" s="42">
        <v>720.6</v>
      </c>
      <c r="X8" s="42">
        <v>517.9</v>
      </c>
      <c r="Y8" s="42">
        <v>526.2</v>
      </c>
      <c r="Z8" s="42">
        <v>333.4</v>
      </c>
      <c r="AA8" s="42">
        <v>516.7</v>
      </c>
      <c r="AB8" s="42">
        <v>513.8</v>
      </c>
      <c r="AC8" s="42">
        <v>444.4</v>
      </c>
      <c r="AD8" s="42">
        <v>727.8</v>
      </c>
      <c r="AE8" s="42">
        <v>332</v>
      </c>
      <c r="AF8" s="42">
        <v>441.1</v>
      </c>
      <c r="AG8" s="42">
        <v>514.6</v>
      </c>
      <c r="AH8" s="42">
        <v>468.3</v>
      </c>
      <c r="AI8" s="43">
        <v>410.9</v>
      </c>
      <c r="AJ8" s="48">
        <v>516.2</v>
      </c>
    </row>
    <row r="9" spans="1:36" s="5" customFormat="1" ht="18.75" customHeight="1" thickTop="1">
      <c r="A9" s="54" t="s">
        <v>6</v>
      </c>
      <c r="B9" s="18" t="s">
        <v>3</v>
      </c>
      <c r="C9" s="11">
        <f>C8*25%/100</f>
        <v>1.79275</v>
      </c>
      <c r="D9" s="11">
        <f aca="true" t="shared" si="0" ref="D9:I9">D8*45%/100</f>
        <v>2.5911</v>
      </c>
      <c r="E9" s="11">
        <f t="shared" si="0"/>
        <v>2.57625</v>
      </c>
      <c r="F9" s="11">
        <f t="shared" si="0"/>
        <v>3.0181500000000003</v>
      </c>
      <c r="G9" s="11">
        <f t="shared" si="0"/>
        <v>4.0797</v>
      </c>
      <c r="H9" s="11">
        <f t="shared" si="0"/>
        <v>1.5497999999999998</v>
      </c>
      <c r="I9" s="11">
        <f t="shared" si="0"/>
        <v>3.3304500000000004</v>
      </c>
      <c r="J9" s="11">
        <f>J8*25%/100</f>
        <v>1.2994999999999999</v>
      </c>
      <c r="K9" s="11">
        <f aca="true" t="shared" si="1" ref="K9:AJ9">K8*45%/100</f>
        <v>2.3593499999999996</v>
      </c>
      <c r="L9" s="11">
        <f t="shared" si="1"/>
        <v>2.3526</v>
      </c>
      <c r="M9" s="11">
        <f t="shared" si="1"/>
        <v>3.21435</v>
      </c>
      <c r="N9" s="11">
        <f>N8*45%/100</f>
        <v>3.2058</v>
      </c>
      <c r="O9" s="11">
        <f t="shared" si="1"/>
        <v>1.51425</v>
      </c>
      <c r="P9" s="11">
        <f t="shared" si="1"/>
        <v>1.46475</v>
      </c>
      <c r="Q9" s="11">
        <f t="shared" si="1"/>
        <v>2.3314500000000002</v>
      </c>
      <c r="R9" s="11">
        <f t="shared" si="1"/>
        <v>2.0952</v>
      </c>
      <c r="S9" s="11">
        <f t="shared" si="1"/>
        <v>2.3238</v>
      </c>
      <c r="T9" s="11">
        <f t="shared" si="1"/>
        <v>2.259</v>
      </c>
      <c r="U9" s="11">
        <f t="shared" si="1"/>
        <v>1.4912999999999998</v>
      </c>
      <c r="V9" s="11">
        <f t="shared" si="1"/>
        <v>1.4836500000000001</v>
      </c>
      <c r="W9" s="11">
        <f t="shared" si="1"/>
        <v>3.2427000000000006</v>
      </c>
      <c r="X9" s="11">
        <f t="shared" si="1"/>
        <v>2.33055</v>
      </c>
      <c r="Y9" s="11">
        <f t="shared" si="1"/>
        <v>2.3679</v>
      </c>
      <c r="Z9" s="11">
        <f t="shared" si="1"/>
        <v>1.5003</v>
      </c>
      <c r="AA9" s="11">
        <f t="shared" si="1"/>
        <v>2.3251500000000003</v>
      </c>
      <c r="AB9" s="11">
        <f>AB8*45%/100</f>
        <v>2.3120999999999996</v>
      </c>
      <c r="AC9" s="11">
        <f t="shared" si="1"/>
        <v>1.9997999999999998</v>
      </c>
      <c r="AD9" s="11">
        <f t="shared" si="1"/>
        <v>3.2751</v>
      </c>
      <c r="AE9" s="11">
        <f>AE8*45%/100</f>
        <v>1.494</v>
      </c>
      <c r="AF9" s="11">
        <f t="shared" si="1"/>
        <v>1.98495</v>
      </c>
      <c r="AG9" s="11">
        <f t="shared" si="1"/>
        <v>2.3157</v>
      </c>
      <c r="AH9" s="11">
        <f>AH8*45%/100</f>
        <v>2.1073500000000003</v>
      </c>
      <c r="AI9" s="11">
        <f t="shared" si="1"/>
        <v>1.84905</v>
      </c>
      <c r="AJ9" s="11">
        <f t="shared" si="1"/>
        <v>2.3229</v>
      </c>
    </row>
    <row r="10" spans="1:36" s="8" customFormat="1" ht="18.75" customHeight="1">
      <c r="A10" s="55"/>
      <c r="B10" s="19" t="s">
        <v>13</v>
      </c>
      <c r="C10" s="12">
        <f aca="true" t="shared" si="2" ref="C10:H10">1007.68*C9</f>
        <v>1806.51832</v>
      </c>
      <c r="D10" s="12">
        <f t="shared" si="2"/>
        <v>2610.999648</v>
      </c>
      <c r="E10" s="12">
        <f t="shared" si="2"/>
        <v>2596.0355999999997</v>
      </c>
      <c r="F10" s="12">
        <f t="shared" si="2"/>
        <v>3041.329392</v>
      </c>
      <c r="G10" s="12">
        <f t="shared" si="2"/>
        <v>4111.032096</v>
      </c>
      <c r="H10" s="12">
        <f t="shared" si="2"/>
        <v>1561.7024639999997</v>
      </c>
      <c r="I10" s="12">
        <f aca="true" t="shared" si="3" ref="I10:AJ10">1007.68*I9</f>
        <v>3356.027856</v>
      </c>
      <c r="J10" s="12">
        <f t="shared" si="3"/>
        <v>1309.4801599999998</v>
      </c>
      <c r="K10" s="12">
        <f t="shared" si="3"/>
        <v>2377.4698079999994</v>
      </c>
      <c r="L10" s="12">
        <f t="shared" si="3"/>
        <v>2370.6679679999997</v>
      </c>
      <c r="M10" s="12">
        <f t="shared" si="3"/>
        <v>3239.036208</v>
      </c>
      <c r="N10" s="12">
        <f t="shared" si="3"/>
        <v>3230.4205439999996</v>
      </c>
      <c r="O10" s="12">
        <f t="shared" si="3"/>
        <v>1525.87944</v>
      </c>
      <c r="P10" s="12">
        <f t="shared" si="3"/>
        <v>1475.99928</v>
      </c>
      <c r="Q10" s="12">
        <f t="shared" si="3"/>
        <v>2349.355536</v>
      </c>
      <c r="R10" s="12">
        <f t="shared" si="3"/>
        <v>2111.2911360000003</v>
      </c>
      <c r="S10" s="12">
        <f t="shared" si="3"/>
        <v>2341.6467839999996</v>
      </c>
      <c r="T10" s="12">
        <f t="shared" si="3"/>
        <v>2276.34912</v>
      </c>
      <c r="U10" s="12">
        <f t="shared" si="3"/>
        <v>1502.7531839999997</v>
      </c>
      <c r="V10" s="12">
        <f t="shared" si="3"/>
        <v>1495.0444320000001</v>
      </c>
      <c r="W10" s="12">
        <f t="shared" si="3"/>
        <v>3267.6039360000004</v>
      </c>
      <c r="X10" s="12">
        <f t="shared" si="3"/>
        <v>2348.448624</v>
      </c>
      <c r="Y10" s="12">
        <f t="shared" si="3"/>
        <v>2386.085472</v>
      </c>
      <c r="Z10" s="12">
        <f t="shared" si="3"/>
        <v>1511.8223039999998</v>
      </c>
      <c r="AA10" s="12">
        <f t="shared" si="3"/>
        <v>2343.007152</v>
      </c>
      <c r="AB10" s="12">
        <f t="shared" si="3"/>
        <v>2329.8569279999997</v>
      </c>
      <c r="AC10" s="12">
        <f t="shared" si="3"/>
        <v>2015.1584639999996</v>
      </c>
      <c r="AD10" s="12">
        <f t="shared" si="3"/>
        <v>3300.252768</v>
      </c>
      <c r="AE10" s="12">
        <f t="shared" si="3"/>
        <v>1505.47392</v>
      </c>
      <c r="AF10" s="12">
        <f t="shared" si="3"/>
        <v>2000.1944159999998</v>
      </c>
      <c r="AG10" s="12">
        <f t="shared" si="3"/>
        <v>2333.484576</v>
      </c>
      <c r="AH10" s="12">
        <f t="shared" si="3"/>
        <v>2123.5344480000003</v>
      </c>
      <c r="AI10" s="12">
        <f t="shared" si="3"/>
        <v>1863.250704</v>
      </c>
      <c r="AJ10" s="12">
        <f t="shared" si="3"/>
        <v>2340.739872</v>
      </c>
    </row>
    <row r="11" spans="1:36" s="5" customFormat="1" ht="18.75" customHeight="1">
      <c r="A11" s="55"/>
      <c r="B11" s="19" t="s">
        <v>2</v>
      </c>
      <c r="C11" s="3">
        <f aca="true" t="shared" si="4" ref="C11:H11">C10/C7/12</f>
        <v>0.2099333333333333</v>
      </c>
      <c r="D11" s="3">
        <f t="shared" si="4"/>
        <v>0.37788</v>
      </c>
      <c r="E11" s="3">
        <f t="shared" si="4"/>
        <v>0.37788</v>
      </c>
      <c r="F11" s="3">
        <f t="shared" si="4"/>
        <v>0.37788</v>
      </c>
      <c r="G11" s="3">
        <f t="shared" si="4"/>
        <v>0.37788</v>
      </c>
      <c r="H11" s="3">
        <f t="shared" si="4"/>
        <v>0.37788</v>
      </c>
      <c r="I11" s="3">
        <f aca="true" t="shared" si="5" ref="I11:AJ11">I10/I7/12</f>
        <v>0.37788</v>
      </c>
      <c r="J11" s="3">
        <f t="shared" si="5"/>
        <v>0.20993333333333333</v>
      </c>
      <c r="K11" s="3">
        <f t="shared" si="5"/>
        <v>0.37787999999999994</v>
      </c>
      <c r="L11" s="3">
        <f t="shared" si="5"/>
        <v>0.37788</v>
      </c>
      <c r="M11" s="3">
        <f t="shared" si="5"/>
        <v>0.37788</v>
      </c>
      <c r="N11" s="3">
        <f t="shared" si="5"/>
        <v>0.37788</v>
      </c>
      <c r="O11" s="3">
        <f t="shared" si="5"/>
        <v>0.37788</v>
      </c>
      <c r="P11" s="3">
        <f t="shared" si="5"/>
        <v>0.37788</v>
      </c>
      <c r="Q11" s="3">
        <f t="shared" si="5"/>
        <v>0.37788</v>
      </c>
      <c r="R11" s="3">
        <f t="shared" si="5"/>
        <v>0.37788000000000005</v>
      </c>
      <c r="S11" s="3">
        <f t="shared" si="5"/>
        <v>0.37787999999999994</v>
      </c>
      <c r="T11" s="3">
        <f t="shared" si="5"/>
        <v>0.37788</v>
      </c>
      <c r="U11" s="3">
        <f t="shared" si="5"/>
        <v>0.37787999999999994</v>
      </c>
      <c r="V11" s="3">
        <f t="shared" si="5"/>
        <v>0.37788000000000005</v>
      </c>
      <c r="W11" s="3">
        <f t="shared" si="5"/>
        <v>0.37788000000000005</v>
      </c>
      <c r="X11" s="3">
        <f t="shared" si="5"/>
        <v>0.37788000000000005</v>
      </c>
      <c r="Y11" s="3">
        <f t="shared" si="5"/>
        <v>0.37788</v>
      </c>
      <c r="Z11" s="3">
        <f t="shared" si="5"/>
        <v>0.37788</v>
      </c>
      <c r="AA11" s="3">
        <f t="shared" si="5"/>
        <v>0.37788</v>
      </c>
      <c r="AB11" s="3">
        <f t="shared" si="5"/>
        <v>0.37788</v>
      </c>
      <c r="AC11" s="3">
        <f t="shared" si="5"/>
        <v>0.37787999999999994</v>
      </c>
      <c r="AD11" s="3">
        <f t="shared" si="5"/>
        <v>0.37788</v>
      </c>
      <c r="AE11" s="3">
        <f t="shared" si="5"/>
        <v>0.37788</v>
      </c>
      <c r="AF11" s="3">
        <f t="shared" si="5"/>
        <v>0.37787999999999994</v>
      </c>
      <c r="AG11" s="3">
        <f t="shared" si="5"/>
        <v>0.37787999999999994</v>
      </c>
      <c r="AH11" s="3">
        <f t="shared" si="5"/>
        <v>0.37788000000000005</v>
      </c>
      <c r="AI11" s="3">
        <f t="shared" si="5"/>
        <v>0.37788</v>
      </c>
      <c r="AJ11" s="3">
        <f t="shared" si="5"/>
        <v>0.37788</v>
      </c>
    </row>
    <row r="12" spans="1:36" s="5" customFormat="1" ht="18.75" customHeight="1" thickBot="1">
      <c r="A12" s="56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</row>
    <row r="13" spans="1:36" s="5" customFormat="1" ht="18.75" customHeight="1" thickTop="1">
      <c r="A13" s="55" t="s">
        <v>16</v>
      </c>
      <c r="B13" s="25" t="s">
        <v>4</v>
      </c>
      <c r="C13" s="26">
        <f>C8*5%/10</f>
        <v>3.5855000000000006</v>
      </c>
      <c r="D13" s="26">
        <f>D8*10%/10</f>
        <v>5.758</v>
      </c>
      <c r="E13" s="26">
        <f>E8*10%/10</f>
        <v>5.725</v>
      </c>
      <c r="F13" s="26">
        <f>F8*11%/10</f>
        <v>7.3777</v>
      </c>
      <c r="G13" s="26">
        <f>G8*12%/10</f>
        <v>10.8792</v>
      </c>
      <c r="H13" s="26">
        <f>H8*15%/10</f>
        <v>5.1659999999999995</v>
      </c>
      <c r="I13" s="26">
        <f>I8*15%/10</f>
        <v>11.1015</v>
      </c>
      <c r="J13" s="26">
        <f>J8*5%/10</f>
        <v>2.5989999999999998</v>
      </c>
      <c r="K13" s="26">
        <f aca="true" t="shared" si="6" ref="K13:AJ13">K8*10%/10</f>
        <v>5.243</v>
      </c>
      <c r="L13" s="26">
        <f>L8*12%/10</f>
        <v>6.273599999999999</v>
      </c>
      <c r="M13" s="26">
        <f t="shared" si="6"/>
        <v>7.142999999999999</v>
      </c>
      <c r="N13" s="26">
        <f>N8*12%/10</f>
        <v>8.5488</v>
      </c>
      <c r="O13" s="26">
        <f t="shared" si="6"/>
        <v>3.3649999999999998</v>
      </c>
      <c r="P13" s="26">
        <f t="shared" si="6"/>
        <v>3.2550000000000003</v>
      </c>
      <c r="Q13" s="26">
        <f t="shared" si="6"/>
        <v>5.181</v>
      </c>
      <c r="R13" s="26">
        <f t="shared" si="6"/>
        <v>4.656000000000001</v>
      </c>
      <c r="S13" s="26">
        <f t="shared" si="6"/>
        <v>5.164</v>
      </c>
      <c r="T13" s="26">
        <f t="shared" si="6"/>
        <v>5.0200000000000005</v>
      </c>
      <c r="U13" s="26">
        <f>U8*12%/10</f>
        <v>3.9767999999999994</v>
      </c>
      <c r="V13" s="26">
        <f>V8*13%/10</f>
        <v>4.286099999999999</v>
      </c>
      <c r="W13" s="26">
        <f t="shared" si="6"/>
        <v>7.206</v>
      </c>
      <c r="X13" s="26">
        <f t="shared" si="6"/>
        <v>5.179</v>
      </c>
      <c r="Y13" s="26">
        <f t="shared" si="6"/>
        <v>5.2620000000000005</v>
      </c>
      <c r="Z13" s="26">
        <f t="shared" si="6"/>
        <v>3.3339999999999996</v>
      </c>
      <c r="AA13" s="26">
        <f t="shared" si="6"/>
        <v>5.167000000000001</v>
      </c>
      <c r="AB13" s="26">
        <f>AB8*10%/10</f>
        <v>5.138</v>
      </c>
      <c r="AC13" s="26">
        <f t="shared" si="6"/>
        <v>4.444</v>
      </c>
      <c r="AD13" s="26">
        <f>AD8*10%/10</f>
        <v>7.2780000000000005</v>
      </c>
      <c r="AE13" s="26">
        <f>AE8*11%/10</f>
        <v>3.652</v>
      </c>
      <c r="AF13" s="26">
        <f>AF8*10%/10</f>
        <v>4.4110000000000005</v>
      </c>
      <c r="AG13" s="26">
        <f t="shared" si="6"/>
        <v>5.146000000000001</v>
      </c>
      <c r="AH13" s="26">
        <f>AH8*10%/10</f>
        <v>4.683000000000001</v>
      </c>
      <c r="AI13" s="26">
        <f t="shared" si="6"/>
        <v>4.109</v>
      </c>
      <c r="AJ13" s="26">
        <f t="shared" si="6"/>
        <v>5.162000000000001</v>
      </c>
    </row>
    <row r="14" spans="1:36" s="5" customFormat="1" ht="18.75" customHeight="1">
      <c r="A14" s="55"/>
      <c r="B14" s="19" t="s">
        <v>13</v>
      </c>
      <c r="C14" s="3">
        <f aca="true" t="shared" si="7" ref="C14:H14">2281.73*C13</f>
        <v>8181.142915000001</v>
      </c>
      <c r="D14" s="3">
        <f t="shared" si="7"/>
        <v>13138.20134</v>
      </c>
      <c r="E14" s="3">
        <f t="shared" si="7"/>
        <v>13062.90425</v>
      </c>
      <c r="F14" s="3">
        <f t="shared" si="7"/>
        <v>16833.919421</v>
      </c>
      <c r="G14" s="3">
        <f t="shared" si="7"/>
        <v>24823.397016000003</v>
      </c>
      <c r="H14" s="3">
        <f t="shared" si="7"/>
        <v>11787.417179999999</v>
      </c>
      <c r="I14" s="3">
        <f aca="true" t="shared" si="8" ref="I14:AJ14">2281.73*I13</f>
        <v>25330.625594999998</v>
      </c>
      <c r="J14" s="3">
        <f t="shared" si="8"/>
        <v>5930.21627</v>
      </c>
      <c r="K14" s="3">
        <f t="shared" si="8"/>
        <v>11963.110390000002</v>
      </c>
      <c r="L14" s="3">
        <f t="shared" si="8"/>
        <v>14314.661327999998</v>
      </c>
      <c r="M14" s="3">
        <f t="shared" si="8"/>
        <v>16298.397389999998</v>
      </c>
      <c r="N14" s="3">
        <f t="shared" si="8"/>
        <v>19506.053424</v>
      </c>
      <c r="O14" s="3">
        <f t="shared" si="8"/>
        <v>7678.021449999999</v>
      </c>
      <c r="P14" s="3">
        <f t="shared" si="8"/>
        <v>7427.031150000001</v>
      </c>
      <c r="Q14" s="3">
        <f t="shared" si="8"/>
        <v>11821.64313</v>
      </c>
      <c r="R14" s="3">
        <f t="shared" si="8"/>
        <v>10623.734880000002</v>
      </c>
      <c r="S14" s="3">
        <f t="shared" si="8"/>
        <v>11782.85372</v>
      </c>
      <c r="T14" s="3">
        <f t="shared" si="8"/>
        <v>11454.2846</v>
      </c>
      <c r="U14" s="3">
        <f t="shared" si="8"/>
        <v>9073.983863999998</v>
      </c>
      <c r="V14" s="3">
        <f t="shared" si="8"/>
        <v>9779.722952999999</v>
      </c>
      <c r="W14" s="3">
        <f t="shared" si="8"/>
        <v>16442.146380000002</v>
      </c>
      <c r="X14" s="3">
        <f t="shared" si="8"/>
        <v>11817.079670000001</v>
      </c>
      <c r="Y14" s="3">
        <f t="shared" si="8"/>
        <v>12006.46326</v>
      </c>
      <c r="Z14" s="3">
        <f t="shared" si="8"/>
        <v>7607.28782</v>
      </c>
      <c r="AA14" s="3">
        <f t="shared" si="8"/>
        <v>11789.698910000001</v>
      </c>
      <c r="AB14" s="3">
        <f t="shared" si="8"/>
        <v>11723.52874</v>
      </c>
      <c r="AC14" s="3">
        <f t="shared" si="8"/>
        <v>10140.00812</v>
      </c>
      <c r="AD14" s="3">
        <f t="shared" si="8"/>
        <v>16606.430940000002</v>
      </c>
      <c r="AE14" s="3">
        <f t="shared" si="8"/>
        <v>8332.87796</v>
      </c>
      <c r="AF14" s="3">
        <f t="shared" si="8"/>
        <v>10064.71103</v>
      </c>
      <c r="AG14" s="3">
        <f t="shared" si="8"/>
        <v>11741.782580000003</v>
      </c>
      <c r="AH14" s="3">
        <f>2281.73*AH13</f>
        <v>10685.341590000002</v>
      </c>
      <c r="AI14" s="3">
        <f t="shared" si="8"/>
        <v>9375.62857</v>
      </c>
      <c r="AJ14" s="3">
        <f t="shared" si="8"/>
        <v>11778.290260000002</v>
      </c>
    </row>
    <row r="15" spans="1:36" s="5" customFormat="1" ht="18.75" customHeight="1">
      <c r="A15" s="55"/>
      <c r="B15" s="19" t="s">
        <v>2</v>
      </c>
      <c r="C15" s="3">
        <f aca="true" t="shared" si="9" ref="C15:H15">C14/C7/12</f>
        <v>0.9507208333333335</v>
      </c>
      <c r="D15" s="3">
        <f t="shared" si="9"/>
        <v>1.9014416666666667</v>
      </c>
      <c r="E15" s="3">
        <f t="shared" si="9"/>
        <v>1.9014416666666667</v>
      </c>
      <c r="F15" s="3">
        <f t="shared" si="9"/>
        <v>2.091585833333333</v>
      </c>
      <c r="G15" s="3">
        <f t="shared" si="9"/>
        <v>2.28173</v>
      </c>
      <c r="H15" s="3">
        <f t="shared" si="9"/>
        <v>2.8521625</v>
      </c>
      <c r="I15" s="3">
        <f aca="true" t="shared" si="10" ref="I15:AJ15">I14/I7/12</f>
        <v>2.8521625</v>
      </c>
      <c r="J15" s="3">
        <f t="shared" si="10"/>
        <v>0.9507208333333335</v>
      </c>
      <c r="K15" s="3">
        <f t="shared" si="10"/>
        <v>1.9014416666666671</v>
      </c>
      <c r="L15" s="3">
        <f t="shared" si="10"/>
        <v>2.28173</v>
      </c>
      <c r="M15" s="3">
        <f t="shared" si="10"/>
        <v>1.9014416666666667</v>
      </c>
      <c r="N15" s="3">
        <f t="shared" si="10"/>
        <v>2.28173</v>
      </c>
      <c r="O15" s="3">
        <f t="shared" si="10"/>
        <v>1.9014416666666667</v>
      </c>
      <c r="P15" s="3">
        <f t="shared" si="10"/>
        <v>1.901441666666667</v>
      </c>
      <c r="Q15" s="3">
        <f t="shared" si="10"/>
        <v>1.9014416666666667</v>
      </c>
      <c r="R15" s="3">
        <f t="shared" si="10"/>
        <v>1.901441666666667</v>
      </c>
      <c r="S15" s="3">
        <f t="shared" si="10"/>
        <v>1.9014416666666667</v>
      </c>
      <c r="T15" s="3">
        <f t="shared" si="10"/>
        <v>1.901441666666667</v>
      </c>
      <c r="U15" s="3">
        <f t="shared" si="10"/>
        <v>2.2817299999999996</v>
      </c>
      <c r="V15" s="3">
        <f t="shared" si="10"/>
        <v>2.4718741666666664</v>
      </c>
      <c r="W15" s="3">
        <f t="shared" si="10"/>
        <v>1.901441666666667</v>
      </c>
      <c r="X15" s="3">
        <f t="shared" si="10"/>
        <v>1.901441666666667</v>
      </c>
      <c r="Y15" s="3">
        <f t="shared" si="10"/>
        <v>1.9014416666666667</v>
      </c>
      <c r="Z15" s="3">
        <f t="shared" si="10"/>
        <v>1.9014416666666667</v>
      </c>
      <c r="AA15" s="3">
        <f t="shared" si="10"/>
        <v>1.9014416666666667</v>
      </c>
      <c r="AB15" s="3">
        <f t="shared" si="10"/>
        <v>1.901441666666667</v>
      </c>
      <c r="AC15" s="3">
        <f t="shared" si="10"/>
        <v>1.901441666666667</v>
      </c>
      <c r="AD15" s="3">
        <f t="shared" si="10"/>
        <v>1.901441666666667</v>
      </c>
      <c r="AE15" s="3">
        <f t="shared" si="10"/>
        <v>2.0915858333333333</v>
      </c>
      <c r="AF15" s="3">
        <f t="shared" si="10"/>
        <v>1.9014416666666667</v>
      </c>
      <c r="AG15" s="3">
        <f t="shared" si="10"/>
        <v>1.901441666666667</v>
      </c>
      <c r="AH15" s="3">
        <f t="shared" si="10"/>
        <v>1.901441666666667</v>
      </c>
      <c r="AI15" s="3">
        <f t="shared" si="10"/>
        <v>1.901441666666667</v>
      </c>
      <c r="AJ15" s="3">
        <f t="shared" si="10"/>
        <v>1.9014416666666667</v>
      </c>
    </row>
    <row r="16" spans="1:36" s="5" customFormat="1" ht="18.75" customHeight="1" thickBot="1">
      <c r="A16" s="56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</row>
    <row r="17" spans="1:36" s="28" customFormat="1" ht="18.75" customHeight="1" thickTop="1">
      <c r="A17" s="54" t="s">
        <v>17</v>
      </c>
      <c r="B17" s="21" t="s">
        <v>11</v>
      </c>
      <c r="C17" s="33">
        <v>983</v>
      </c>
      <c r="D17" s="33">
        <v>534</v>
      </c>
      <c r="E17" s="33">
        <v>491.9</v>
      </c>
      <c r="F17" s="34">
        <v>484.1</v>
      </c>
      <c r="G17" s="33">
        <v>670</v>
      </c>
      <c r="H17" s="33">
        <v>251.8</v>
      </c>
      <c r="I17" s="33">
        <v>535</v>
      </c>
      <c r="J17" s="33">
        <v>680</v>
      </c>
      <c r="K17" s="33">
        <v>403.9</v>
      </c>
      <c r="L17" s="33">
        <v>398.5</v>
      </c>
      <c r="M17" s="33">
        <v>680</v>
      </c>
      <c r="N17" s="33">
        <v>500</v>
      </c>
      <c r="O17" s="33">
        <v>320</v>
      </c>
      <c r="P17" s="33">
        <v>320</v>
      </c>
      <c r="Q17" s="33">
        <v>406</v>
      </c>
      <c r="R17" s="33">
        <v>371.5</v>
      </c>
      <c r="S17" s="33">
        <v>402.6</v>
      </c>
      <c r="T17" s="33">
        <v>525</v>
      </c>
      <c r="U17" s="33">
        <v>320</v>
      </c>
      <c r="V17" s="33">
        <v>315</v>
      </c>
      <c r="W17" s="33">
        <v>541.4</v>
      </c>
      <c r="X17" s="33">
        <v>392.6</v>
      </c>
      <c r="Y17" s="33">
        <v>401.8</v>
      </c>
      <c r="Z17" s="33">
        <v>252</v>
      </c>
      <c r="AA17" s="33">
        <v>408.1</v>
      </c>
      <c r="AB17" s="33">
        <v>406</v>
      </c>
      <c r="AC17" s="33">
        <v>349.5</v>
      </c>
      <c r="AD17" s="33">
        <v>543.9</v>
      </c>
      <c r="AE17" s="33">
        <v>251.4</v>
      </c>
      <c r="AF17" s="33">
        <v>346.1</v>
      </c>
      <c r="AG17" s="33">
        <v>398.6</v>
      </c>
      <c r="AH17" s="33">
        <v>366.1</v>
      </c>
      <c r="AI17" s="33">
        <v>309</v>
      </c>
      <c r="AJ17" s="33">
        <v>402.6</v>
      </c>
    </row>
    <row r="18" spans="1:36" s="5" customFormat="1" ht="18.75" customHeight="1">
      <c r="A18" s="55"/>
      <c r="B18" s="22" t="s">
        <v>4</v>
      </c>
      <c r="C18" s="14">
        <f aca="true" t="shared" si="11" ref="C18:H18">C17*0.1</f>
        <v>98.30000000000001</v>
      </c>
      <c r="D18" s="14">
        <f t="shared" si="11"/>
        <v>53.400000000000006</v>
      </c>
      <c r="E18" s="14">
        <f t="shared" si="11"/>
        <v>49.19</v>
      </c>
      <c r="F18" s="14">
        <f>F17*0.11</f>
        <v>53.251000000000005</v>
      </c>
      <c r="G18" s="14">
        <f t="shared" si="11"/>
        <v>67</v>
      </c>
      <c r="H18" s="14">
        <f t="shared" si="11"/>
        <v>25.180000000000003</v>
      </c>
      <c r="I18" s="14">
        <f aca="true" t="shared" si="12" ref="I18:AJ18">I17*0.1</f>
        <v>53.5</v>
      </c>
      <c r="J18" s="14">
        <f t="shared" si="12"/>
        <v>68</v>
      </c>
      <c r="K18" s="14">
        <f t="shared" si="12"/>
        <v>40.39</v>
      </c>
      <c r="L18" s="14">
        <f t="shared" si="12"/>
        <v>39.85</v>
      </c>
      <c r="M18" s="14">
        <f t="shared" si="12"/>
        <v>68</v>
      </c>
      <c r="N18" s="14">
        <f t="shared" si="12"/>
        <v>50</v>
      </c>
      <c r="O18" s="14">
        <f t="shared" si="12"/>
        <v>32</v>
      </c>
      <c r="P18" s="14">
        <f t="shared" si="12"/>
        <v>32</v>
      </c>
      <c r="Q18" s="14">
        <f t="shared" si="12"/>
        <v>40.6</v>
      </c>
      <c r="R18" s="14">
        <f t="shared" si="12"/>
        <v>37.15</v>
      </c>
      <c r="S18" s="14">
        <f t="shared" si="12"/>
        <v>40.260000000000005</v>
      </c>
      <c r="T18" s="14">
        <f t="shared" si="12"/>
        <v>52.5</v>
      </c>
      <c r="U18" s="14">
        <f t="shared" si="12"/>
        <v>32</v>
      </c>
      <c r="V18" s="14">
        <f t="shared" si="12"/>
        <v>31.5</v>
      </c>
      <c r="W18" s="14">
        <f t="shared" si="12"/>
        <v>54.14</v>
      </c>
      <c r="X18" s="14">
        <f t="shared" si="12"/>
        <v>39.260000000000005</v>
      </c>
      <c r="Y18" s="14">
        <f t="shared" si="12"/>
        <v>40.18000000000001</v>
      </c>
      <c r="Z18" s="14">
        <f t="shared" si="12"/>
        <v>25.200000000000003</v>
      </c>
      <c r="AA18" s="14">
        <f t="shared" si="12"/>
        <v>40.81</v>
      </c>
      <c r="AB18" s="14">
        <f t="shared" si="12"/>
        <v>40.6</v>
      </c>
      <c r="AC18" s="14">
        <f t="shared" si="12"/>
        <v>34.95</v>
      </c>
      <c r="AD18" s="14">
        <f t="shared" si="12"/>
        <v>54.39</v>
      </c>
      <c r="AE18" s="14">
        <f t="shared" si="12"/>
        <v>25.14</v>
      </c>
      <c r="AF18" s="14">
        <f t="shared" si="12"/>
        <v>34.61000000000001</v>
      </c>
      <c r="AG18" s="14">
        <f t="shared" si="12"/>
        <v>39.86000000000001</v>
      </c>
      <c r="AH18" s="14">
        <f t="shared" si="12"/>
        <v>36.61000000000001</v>
      </c>
      <c r="AI18" s="14">
        <f t="shared" si="12"/>
        <v>30.900000000000002</v>
      </c>
      <c r="AJ18" s="14">
        <f t="shared" si="12"/>
        <v>40.260000000000005</v>
      </c>
    </row>
    <row r="19" spans="1:36" s="5" customFormat="1" ht="18.75" customHeight="1">
      <c r="A19" s="55"/>
      <c r="B19" s="19" t="s">
        <v>13</v>
      </c>
      <c r="C19" s="2">
        <f aca="true" t="shared" si="13" ref="C19:H19">445.14*C18</f>
        <v>43757.262</v>
      </c>
      <c r="D19" s="2">
        <f t="shared" si="13"/>
        <v>23770.476000000002</v>
      </c>
      <c r="E19" s="2">
        <f t="shared" si="13"/>
        <v>21896.436599999997</v>
      </c>
      <c r="F19" s="2">
        <f t="shared" si="13"/>
        <v>23704.15014</v>
      </c>
      <c r="G19" s="2">
        <f t="shared" si="13"/>
        <v>29824.379999999997</v>
      </c>
      <c r="H19" s="2">
        <f t="shared" si="13"/>
        <v>11208.6252</v>
      </c>
      <c r="I19" s="2">
        <f aca="true" t="shared" si="14" ref="I19:AJ19">445.14*I18</f>
        <v>23814.989999999998</v>
      </c>
      <c r="J19" s="2">
        <f t="shared" si="14"/>
        <v>30269.52</v>
      </c>
      <c r="K19" s="2">
        <f t="shared" si="14"/>
        <v>17979.2046</v>
      </c>
      <c r="L19" s="2">
        <f t="shared" si="14"/>
        <v>17738.829</v>
      </c>
      <c r="M19" s="2">
        <f t="shared" si="14"/>
        <v>30269.52</v>
      </c>
      <c r="N19" s="2">
        <f t="shared" si="14"/>
        <v>22257</v>
      </c>
      <c r="O19" s="2">
        <f t="shared" si="14"/>
        <v>14244.48</v>
      </c>
      <c r="P19" s="2">
        <f t="shared" si="14"/>
        <v>14244.48</v>
      </c>
      <c r="Q19" s="2">
        <f t="shared" si="14"/>
        <v>18072.684</v>
      </c>
      <c r="R19" s="2">
        <f t="shared" si="14"/>
        <v>16536.950999999997</v>
      </c>
      <c r="S19" s="2">
        <f t="shared" si="14"/>
        <v>17921.3364</v>
      </c>
      <c r="T19" s="2">
        <f t="shared" si="14"/>
        <v>23369.85</v>
      </c>
      <c r="U19" s="2">
        <f t="shared" si="14"/>
        <v>14244.48</v>
      </c>
      <c r="V19" s="2">
        <f t="shared" si="14"/>
        <v>14021.91</v>
      </c>
      <c r="W19" s="2">
        <f t="shared" si="14"/>
        <v>24099.8796</v>
      </c>
      <c r="X19" s="2">
        <f t="shared" si="14"/>
        <v>17476.1964</v>
      </c>
      <c r="Y19" s="2">
        <f t="shared" si="14"/>
        <v>17885.7252</v>
      </c>
      <c r="Z19" s="2">
        <f t="shared" si="14"/>
        <v>11217.528</v>
      </c>
      <c r="AA19" s="2">
        <f t="shared" si="14"/>
        <v>18166.1634</v>
      </c>
      <c r="AB19" s="2">
        <f t="shared" si="14"/>
        <v>18072.684</v>
      </c>
      <c r="AC19" s="2">
        <f t="shared" si="14"/>
        <v>15557.643</v>
      </c>
      <c r="AD19" s="2">
        <f t="shared" si="14"/>
        <v>24211.1646</v>
      </c>
      <c r="AE19" s="2">
        <f t="shared" si="14"/>
        <v>11190.8196</v>
      </c>
      <c r="AF19" s="2">
        <f t="shared" si="14"/>
        <v>15406.295400000003</v>
      </c>
      <c r="AG19" s="2">
        <f t="shared" si="14"/>
        <v>17743.280400000003</v>
      </c>
      <c r="AH19" s="2">
        <f t="shared" si="14"/>
        <v>16296.575400000002</v>
      </c>
      <c r="AI19" s="2">
        <f t="shared" si="14"/>
        <v>13754.826000000001</v>
      </c>
      <c r="AJ19" s="2">
        <f t="shared" si="14"/>
        <v>17921.3364</v>
      </c>
    </row>
    <row r="20" spans="1:36" s="5" customFormat="1" ht="18.75" customHeight="1">
      <c r="A20" s="55"/>
      <c r="B20" s="19" t="s">
        <v>2</v>
      </c>
      <c r="C20" s="3">
        <f aca="true" t="shared" si="15" ref="C20:H20">C19/C7/12</f>
        <v>5.084979082415284</v>
      </c>
      <c r="D20" s="3">
        <f t="shared" si="15"/>
        <v>3.44021014241056</v>
      </c>
      <c r="E20" s="3">
        <f t="shared" si="15"/>
        <v>3.1872542358078597</v>
      </c>
      <c r="F20" s="3">
        <f t="shared" si="15"/>
        <v>2.9452003056508125</v>
      </c>
      <c r="G20" s="3">
        <f t="shared" si="15"/>
        <v>2.7414129715420246</v>
      </c>
      <c r="H20" s="3">
        <f t="shared" si="15"/>
        <v>2.712114111498258</v>
      </c>
      <c r="I20" s="3">
        <f aca="true" t="shared" si="16" ref="I20:AJ20">I19/I7/12</f>
        <v>2.68150587758411</v>
      </c>
      <c r="J20" s="3">
        <f t="shared" si="16"/>
        <v>4.85275105809927</v>
      </c>
      <c r="K20" s="3">
        <f t="shared" si="16"/>
        <v>2.8576522029372504</v>
      </c>
      <c r="L20" s="3">
        <f t="shared" si="16"/>
        <v>2.827535864575364</v>
      </c>
      <c r="M20" s="3">
        <f t="shared" si="16"/>
        <v>3.5313733725325496</v>
      </c>
      <c r="N20" s="3">
        <f t="shared" si="16"/>
        <v>2.6035233015160024</v>
      </c>
      <c r="O20" s="3">
        <f t="shared" si="16"/>
        <v>3.5276077265973256</v>
      </c>
      <c r="P20" s="3">
        <f t="shared" si="16"/>
        <v>3.646820276497696</v>
      </c>
      <c r="Q20" s="3">
        <f t="shared" si="16"/>
        <v>2.906884771279676</v>
      </c>
      <c r="R20" s="3">
        <f t="shared" si="16"/>
        <v>2.959792203608247</v>
      </c>
      <c r="S20" s="3">
        <f t="shared" si="16"/>
        <v>2.892030790085206</v>
      </c>
      <c r="T20" s="3">
        <f t="shared" si="16"/>
        <v>3.8794571713147405</v>
      </c>
      <c r="U20" s="3">
        <f t="shared" si="16"/>
        <v>3.5818949909474953</v>
      </c>
      <c r="V20" s="3">
        <f t="shared" si="16"/>
        <v>3.544108280254777</v>
      </c>
      <c r="W20" s="3">
        <f t="shared" si="16"/>
        <v>2.7870154038301416</v>
      </c>
      <c r="X20" s="3">
        <f t="shared" si="16"/>
        <v>2.8120287700328253</v>
      </c>
      <c r="Y20" s="3">
        <f t="shared" si="16"/>
        <v>2.8325296465222345</v>
      </c>
      <c r="Z20" s="3">
        <f t="shared" si="16"/>
        <v>2.80382123575285</v>
      </c>
      <c r="AA20" s="3">
        <f t="shared" si="16"/>
        <v>2.9298373330752856</v>
      </c>
      <c r="AB20" s="3">
        <f t="shared" si="16"/>
        <v>2.9312125340599455</v>
      </c>
      <c r="AC20" s="3">
        <f t="shared" si="16"/>
        <v>2.917349797479748</v>
      </c>
      <c r="AD20" s="3">
        <f t="shared" si="16"/>
        <v>2.7721861088211046</v>
      </c>
      <c r="AE20" s="3">
        <f t="shared" si="16"/>
        <v>2.8089406626506026</v>
      </c>
      <c r="AF20" s="3">
        <f t="shared" si="16"/>
        <v>2.910582520970302</v>
      </c>
      <c r="AG20" s="3">
        <f t="shared" si="16"/>
        <v>2.873312670034979</v>
      </c>
      <c r="AH20" s="3">
        <f t="shared" si="16"/>
        <v>2.8999529147982064</v>
      </c>
      <c r="AI20" s="3">
        <f t="shared" si="16"/>
        <v>2.7895728887807256</v>
      </c>
      <c r="AJ20" s="3">
        <f t="shared" si="16"/>
        <v>2.8931512979465324</v>
      </c>
    </row>
    <row r="21" spans="1:36" s="5" customFormat="1" ht="18.75" customHeight="1" thickBot="1">
      <c r="A21" s="56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</row>
    <row r="22" spans="1:36" s="5" customFormat="1" ht="18.75" customHeight="1" thickTop="1">
      <c r="A22" s="54" t="s">
        <v>18</v>
      </c>
      <c r="B22" s="18" t="s">
        <v>4</v>
      </c>
      <c r="C22" s="27">
        <f>C8*0.25%</f>
        <v>1.79275</v>
      </c>
      <c r="D22" s="27">
        <f>D8*0.25%</f>
        <v>1.4395</v>
      </c>
      <c r="E22" s="27">
        <f>E8*0.25%</f>
        <v>1.4312500000000001</v>
      </c>
      <c r="F22" s="27">
        <f>F8*0.25%</f>
        <v>1.6767500000000002</v>
      </c>
      <c r="G22" s="27">
        <f>G8*0.15%</f>
        <v>1.3599</v>
      </c>
      <c r="H22" s="27">
        <f>H8*0.25%</f>
        <v>0.861</v>
      </c>
      <c r="I22" s="27">
        <f aca="true" t="shared" si="17" ref="I22:AJ22">I8*0.25%</f>
        <v>1.8502500000000002</v>
      </c>
      <c r="J22" s="27">
        <f t="shared" si="17"/>
        <v>1.2994999999999999</v>
      </c>
      <c r="K22" s="27">
        <f t="shared" si="17"/>
        <v>1.3107499999999999</v>
      </c>
      <c r="L22" s="27">
        <f t="shared" si="17"/>
        <v>1.307</v>
      </c>
      <c r="M22" s="27">
        <f t="shared" si="17"/>
        <v>1.78575</v>
      </c>
      <c r="N22" s="27">
        <f t="shared" si="17"/>
        <v>1.781</v>
      </c>
      <c r="O22" s="27">
        <f t="shared" si="17"/>
        <v>0.84125</v>
      </c>
      <c r="P22" s="27">
        <f t="shared" si="17"/>
        <v>0.81375</v>
      </c>
      <c r="Q22" s="27">
        <f t="shared" si="17"/>
        <v>1.29525</v>
      </c>
      <c r="R22" s="27">
        <f t="shared" si="17"/>
        <v>1.1640000000000001</v>
      </c>
      <c r="S22" s="27">
        <f t="shared" si="17"/>
        <v>1.291</v>
      </c>
      <c r="T22" s="27">
        <f t="shared" si="17"/>
        <v>1.2550000000000001</v>
      </c>
      <c r="U22" s="27">
        <f t="shared" si="17"/>
        <v>0.8285</v>
      </c>
      <c r="V22" s="27">
        <f t="shared" si="17"/>
        <v>0.82425</v>
      </c>
      <c r="W22" s="27">
        <f t="shared" si="17"/>
        <v>1.8015</v>
      </c>
      <c r="X22" s="27">
        <f t="shared" si="17"/>
        <v>1.29475</v>
      </c>
      <c r="Y22" s="27">
        <f t="shared" si="17"/>
        <v>1.3155000000000001</v>
      </c>
      <c r="Z22" s="27">
        <f t="shared" si="17"/>
        <v>0.8334999999999999</v>
      </c>
      <c r="AA22" s="27">
        <f t="shared" si="17"/>
        <v>1.2917500000000002</v>
      </c>
      <c r="AB22" s="27">
        <f t="shared" si="17"/>
        <v>1.2845</v>
      </c>
      <c r="AC22" s="27">
        <f t="shared" si="17"/>
        <v>1.111</v>
      </c>
      <c r="AD22" s="27">
        <f t="shared" si="17"/>
        <v>1.8195</v>
      </c>
      <c r="AE22" s="27">
        <f t="shared" si="17"/>
        <v>0.8300000000000001</v>
      </c>
      <c r="AF22" s="27">
        <f t="shared" si="17"/>
        <v>1.1027500000000001</v>
      </c>
      <c r="AG22" s="27">
        <f t="shared" si="17"/>
        <v>1.2865</v>
      </c>
      <c r="AH22" s="27">
        <f>AH8*0.15%</f>
        <v>0.70245</v>
      </c>
      <c r="AI22" s="27">
        <f t="shared" si="17"/>
        <v>1.02725</v>
      </c>
      <c r="AJ22" s="27">
        <f t="shared" si="17"/>
        <v>1.2905000000000002</v>
      </c>
    </row>
    <row r="23" spans="1:36" s="5" customFormat="1" ht="18.75" customHeight="1">
      <c r="A23" s="55"/>
      <c r="B23" s="19" t="s">
        <v>13</v>
      </c>
      <c r="C23" s="14">
        <f aca="true" t="shared" si="18" ref="C23:H23">71.18*C22</f>
        <v>127.60794500000002</v>
      </c>
      <c r="D23" s="14">
        <f t="shared" si="18"/>
        <v>102.46361000000002</v>
      </c>
      <c r="E23" s="14">
        <f t="shared" si="18"/>
        <v>101.87637500000002</v>
      </c>
      <c r="F23" s="14">
        <f t="shared" si="18"/>
        <v>119.35106500000002</v>
      </c>
      <c r="G23" s="14">
        <f t="shared" si="18"/>
        <v>96.79768200000002</v>
      </c>
      <c r="H23" s="14">
        <f t="shared" si="18"/>
        <v>61.28598</v>
      </c>
      <c r="I23" s="14">
        <f aca="true" t="shared" si="19" ref="I23:AJ23">71.18*I22</f>
        <v>131.70079500000003</v>
      </c>
      <c r="J23" s="14">
        <f t="shared" si="19"/>
        <v>92.49841</v>
      </c>
      <c r="K23" s="14">
        <f t="shared" si="19"/>
        <v>93.299185</v>
      </c>
      <c r="L23" s="14">
        <f t="shared" si="19"/>
        <v>93.03226000000001</v>
      </c>
      <c r="M23" s="14">
        <f t="shared" si="19"/>
        <v>127.10968500000001</v>
      </c>
      <c r="N23" s="14">
        <f t="shared" si="19"/>
        <v>126.77158</v>
      </c>
      <c r="O23" s="14">
        <f t="shared" si="19"/>
        <v>59.88017500000001</v>
      </c>
      <c r="P23" s="14">
        <f t="shared" si="19"/>
        <v>57.92272500000001</v>
      </c>
      <c r="Q23" s="14">
        <f t="shared" si="19"/>
        <v>92.19589500000001</v>
      </c>
      <c r="R23" s="14">
        <f t="shared" si="19"/>
        <v>82.85352000000002</v>
      </c>
      <c r="S23" s="14">
        <f t="shared" si="19"/>
        <v>91.89338000000001</v>
      </c>
      <c r="T23" s="14">
        <f t="shared" si="19"/>
        <v>89.33090000000001</v>
      </c>
      <c r="U23" s="14">
        <f t="shared" si="19"/>
        <v>58.97263000000001</v>
      </c>
      <c r="V23" s="14">
        <f t="shared" si="19"/>
        <v>58.67011500000001</v>
      </c>
      <c r="W23" s="14">
        <f t="shared" si="19"/>
        <v>128.23077</v>
      </c>
      <c r="X23" s="14">
        <f t="shared" si="19"/>
        <v>92.16030500000001</v>
      </c>
      <c r="Y23" s="14">
        <f t="shared" si="19"/>
        <v>93.63729000000002</v>
      </c>
      <c r="Z23" s="14">
        <f t="shared" si="19"/>
        <v>59.32853</v>
      </c>
      <c r="AA23" s="14">
        <f t="shared" si="19"/>
        <v>91.94676500000003</v>
      </c>
      <c r="AB23" s="14">
        <f t="shared" si="19"/>
        <v>91.43071</v>
      </c>
      <c r="AC23" s="14">
        <f t="shared" si="19"/>
        <v>79.08098000000001</v>
      </c>
      <c r="AD23" s="14">
        <f t="shared" si="19"/>
        <v>129.51201</v>
      </c>
      <c r="AE23" s="14">
        <f t="shared" si="19"/>
        <v>59.079400000000014</v>
      </c>
      <c r="AF23" s="14">
        <f t="shared" si="19"/>
        <v>78.49374500000002</v>
      </c>
      <c r="AG23" s="14">
        <f t="shared" si="19"/>
        <v>91.57307</v>
      </c>
      <c r="AH23" s="14">
        <f t="shared" si="19"/>
        <v>50.00039100000001</v>
      </c>
      <c r="AI23" s="14">
        <f t="shared" si="19"/>
        <v>73.11965500000001</v>
      </c>
      <c r="AJ23" s="14">
        <f t="shared" si="19"/>
        <v>91.85779000000002</v>
      </c>
    </row>
    <row r="24" spans="1:36" s="5" customFormat="1" ht="18.75" customHeight="1">
      <c r="A24" s="55"/>
      <c r="B24" s="19" t="s">
        <v>2</v>
      </c>
      <c r="C24" s="14">
        <f aca="true" t="shared" si="20" ref="C24:H24">C23/C7/12</f>
        <v>0.01482916666666667</v>
      </c>
      <c r="D24" s="14">
        <f t="shared" si="20"/>
        <v>0.014829166666666671</v>
      </c>
      <c r="E24" s="14">
        <f t="shared" si="20"/>
        <v>0.014829166666666671</v>
      </c>
      <c r="F24" s="14">
        <f t="shared" si="20"/>
        <v>0.01482916666666667</v>
      </c>
      <c r="G24" s="14">
        <f t="shared" si="20"/>
        <v>0.008897500000000001</v>
      </c>
      <c r="H24" s="14">
        <f t="shared" si="20"/>
        <v>0.01482916666666667</v>
      </c>
      <c r="I24" s="14">
        <f aca="true" t="shared" si="21" ref="I24:AJ24">I23/I7/12</f>
        <v>0.01482916666666667</v>
      </c>
      <c r="J24" s="14">
        <f t="shared" si="21"/>
        <v>0.01482916666666667</v>
      </c>
      <c r="K24" s="14">
        <f t="shared" si="21"/>
        <v>0.014829166666666666</v>
      </c>
      <c r="L24" s="14">
        <f t="shared" si="21"/>
        <v>0.01482916666666667</v>
      </c>
      <c r="M24" s="14">
        <f t="shared" si="21"/>
        <v>0.01482916666666667</v>
      </c>
      <c r="N24" s="14">
        <f t="shared" si="21"/>
        <v>0.014829166666666666</v>
      </c>
      <c r="O24" s="14">
        <f t="shared" si="21"/>
        <v>0.01482916666666667</v>
      </c>
      <c r="P24" s="14">
        <f t="shared" si="21"/>
        <v>0.01482916666666667</v>
      </c>
      <c r="Q24" s="14">
        <f t="shared" si="21"/>
        <v>0.014829166666666666</v>
      </c>
      <c r="R24" s="14">
        <f t="shared" si="21"/>
        <v>0.01482916666666667</v>
      </c>
      <c r="S24" s="14">
        <f t="shared" si="21"/>
        <v>0.01482916666666667</v>
      </c>
      <c r="T24" s="14">
        <f t="shared" si="21"/>
        <v>0.01482916666666667</v>
      </c>
      <c r="U24" s="14">
        <f t="shared" si="21"/>
        <v>0.014829166666666671</v>
      </c>
      <c r="V24" s="14">
        <f t="shared" si="21"/>
        <v>0.01482916666666667</v>
      </c>
      <c r="W24" s="14">
        <f t="shared" si="21"/>
        <v>0.014829166666666666</v>
      </c>
      <c r="X24" s="14">
        <f t="shared" si="21"/>
        <v>0.01482916666666667</v>
      </c>
      <c r="Y24" s="14">
        <f t="shared" si="21"/>
        <v>0.01482916666666667</v>
      </c>
      <c r="Z24" s="14">
        <f t="shared" si="21"/>
        <v>0.01482916666666667</v>
      </c>
      <c r="AA24" s="14">
        <f t="shared" si="21"/>
        <v>0.01482916666666667</v>
      </c>
      <c r="AB24" s="14">
        <f t="shared" si="21"/>
        <v>0.01482916666666667</v>
      </c>
      <c r="AC24" s="14">
        <f t="shared" si="21"/>
        <v>0.01482916666666667</v>
      </c>
      <c r="AD24" s="14">
        <f t="shared" si="21"/>
        <v>0.01482916666666667</v>
      </c>
      <c r="AE24" s="14">
        <f t="shared" si="21"/>
        <v>0.014829166666666671</v>
      </c>
      <c r="AF24" s="14">
        <f t="shared" si="21"/>
        <v>0.01482916666666667</v>
      </c>
      <c r="AG24" s="14">
        <f t="shared" si="21"/>
        <v>0.014829166666666666</v>
      </c>
      <c r="AH24" s="14">
        <f t="shared" si="21"/>
        <v>0.008897500000000001</v>
      </c>
      <c r="AI24" s="14">
        <f t="shared" si="21"/>
        <v>0.01482916666666667</v>
      </c>
      <c r="AJ24" s="14">
        <f t="shared" si="21"/>
        <v>0.01482916666666667</v>
      </c>
    </row>
    <row r="25" spans="1:36" s="5" customFormat="1" ht="18.75" customHeight="1" thickBot="1">
      <c r="A25" s="56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</row>
    <row r="26" spans="1:36" s="5" customFormat="1" ht="18.75" customHeight="1" thickTop="1">
      <c r="A26" s="54" t="s">
        <v>19</v>
      </c>
      <c r="B26" s="18" t="s">
        <v>5</v>
      </c>
      <c r="C26" s="15">
        <f>C8*0.7%</f>
        <v>5.019699999999999</v>
      </c>
      <c r="D26" s="15">
        <f>D8*0.7%</f>
        <v>4.030599999999999</v>
      </c>
      <c r="E26" s="15">
        <f>E8*0.7%</f>
        <v>4.007499999999999</v>
      </c>
      <c r="F26" s="15">
        <f>F8*0.7%</f>
        <v>4.6949</v>
      </c>
      <c r="G26" s="15">
        <f>G8*0.5%</f>
        <v>4.533</v>
      </c>
      <c r="H26" s="15">
        <f>H8*0.7%</f>
        <v>2.4107999999999996</v>
      </c>
      <c r="I26" s="15">
        <f aca="true" t="shared" si="22" ref="I26:AJ26">I8*0.7%</f>
        <v>5.1807</v>
      </c>
      <c r="J26" s="15">
        <f t="shared" si="22"/>
        <v>3.6385999999999994</v>
      </c>
      <c r="K26" s="15">
        <f t="shared" si="22"/>
        <v>3.6700999999999993</v>
      </c>
      <c r="L26" s="15">
        <f t="shared" si="22"/>
        <v>3.6595999999999993</v>
      </c>
      <c r="M26" s="15">
        <f t="shared" si="22"/>
        <v>5.000099999999999</v>
      </c>
      <c r="N26" s="15">
        <f t="shared" si="22"/>
        <v>4.9868</v>
      </c>
      <c r="O26" s="15">
        <f t="shared" si="22"/>
        <v>2.3554999999999997</v>
      </c>
      <c r="P26" s="15">
        <f t="shared" si="22"/>
        <v>2.2784999999999997</v>
      </c>
      <c r="Q26" s="15">
        <f t="shared" si="22"/>
        <v>3.6266999999999996</v>
      </c>
      <c r="R26" s="15">
        <f t="shared" si="22"/>
        <v>3.2592</v>
      </c>
      <c r="S26" s="15">
        <f t="shared" si="22"/>
        <v>3.6147999999999993</v>
      </c>
      <c r="T26" s="15">
        <f t="shared" si="22"/>
        <v>3.514</v>
      </c>
      <c r="U26" s="15">
        <f t="shared" si="22"/>
        <v>2.3197999999999994</v>
      </c>
      <c r="V26" s="15">
        <f t="shared" si="22"/>
        <v>2.3078999999999996</v>
      </c>
      <c r="W26" s="15">
        <f t="shared" si="22"/>
        <v>5.0442</v>
      </c>
      <c r="X26" s="15">
        <f t="shared" si="22"/>
        <v>3.6252999999999993</v>
      </c>
      <c r="Y26" s="15">
        <f t="shared" si="22"/>
        <v>3.6834</v>
      </c>
      <c r="Z26" s="15">
        <f t="shared" si="22"/>
        <v>2.3337999999999997</v>
      </c>
      <c r="AA26" s="15">
        <f t="shared" si="22"/>
        <v>3.6169</v>
      </c>
      <c r="AB26" s="15">
        <f t="shared" si="22"/>
        <v>3.596599999999999</v>
      </c>
      <c r="AC26" s="15">
        <f t="shared" si="22"/>
        <v>3.1107999999999993</v>
      </c>
      <c r="AD26" s="15">
        <f t="shared" si="22"/>
        <v>5.094599999999999</v>
      </c>
      <c r="AE26" s="15">
        <f t="shared" si="22"/>
        <v>2.324</v>
      </c>
      <c r="AF26" s="15">
        <f t="shared" si="22"/>
        <v>3.0877</v>
      </c>
      <c r="AG26" s="15">
        <f t="shared" si="22"/>
        <v>3.6022</v>
      </c>
      <c r="AH26" s="15">
        <f t="shared" si="22"/>
        <v>3.2781</v>
      </c>
      <c r="AI26" s="15">
        <f t="shared" si="22"/>
        <v>2.8762999999999996</v>
      </c>
      <c r="AJ26" s="15">
        <f t="shared" si="22"/>
        <v>3.6134</v>
      </c>
    </row>
    <row r="27" spans="1:36" s="5" customFormat="1" ht="18.75" customHeight="1">
      <c r="A27" s="55"/>
      <c r="B27" s="19" t="s">
        <v>13</v>
      </c>
      <c r="C27" s="14">
        <f aca="true" t="shared" si="23" ref="C27:H27">45.32*C26</f>
        <v>227.49280399999998</v>
      </c>
      <c r="D27" s="14">
        <f t="shared" si="23"/>
        <v>182.66679199999996</v>
      </c>
      <c r="E27" s="14">
        <f t="shared" si="23"/>
        <v>181.61989999999997</v>
      </c>
      <c r="F27" s="14">
        <f t="shared" si="23"/>
        <v>212.772868</v>
      </c>
      <c r="G27" s="14">
        <f t="shared" si="23"/>
        <v>205.43556</v>
      </c>
      <c r="H27" s="14">
        <f t="shared" si="23"/>
        <v>109.25745599999998</v>
      </c>
      <c r="I27" s="14">
        <f aca="true" t="shared" si="24" ref="I27:AJ27">45.32*I26</f>
        <v>234.789324</v>
      </c>
      <c r="J27" s="14">
        <f t="shared" si="24"/>
        <v>164.90135199999997</v>
      </c>
      <c r="K27" s="14">
        <f t="shared" si="24"/>
        <v>166.32893199999998</v>
      </c>
      <c r="L27" s="14">
        <f t="shared" si="24"/>
        <v>165.85307199999997</v>
      </c>
      <c r="M27" s="14">
        <f t="shared" si="24"/>
        <v>226.60453199999995</v>
      </c>
      <c r="N27" s="14">
        <f t="shared" si="24"/>
        <v>226.00177599999998</v>
      </c>
      <c r="O27" s="14">
        <f t="shared" si="24"/>
        <v>106.75125999999999</v>
      </c>
      <c r="P27" s="14">
        <f t="shared" si="24"/>
        <v>103.26162</v>
      </c>
      <c r="Q27" s="14">
        <f t="shared" si="24"/>
        <v>164.36204399999997</v>
      </c>
      <c r="R27" s="14">
        <f t="shared" si="24"/>
        <v>147.706944</v>
      </c>
      <c r="S27" s="14">
        <f t="shared" si="24"/>
        <v>163.82273599999996</v>
      </c>
      <c r="T27" s="14">
        <f t="shared" si="24"/>
        <v>159.25448</v>
      </c>
      <c r="U27" s="14">
        <f t="shared" si="24"/>
        <v>105.13333599999997</v>
      </c>
      <c r="V27" s="14">
        <f t="shared" si="24"/>
        <v>104.59402799999998</v>
      </c>
      <c r="W27" s="14">
        <f t="shared" si="24"/>
        <v>228.60314400000001</v>
      </c>
      <c r="X27" s="14">
        <f t="shared" si="24"/>
        <v>164.29859599999997</v>
      </c>
      <c r="Y27" s="14">
        <f t="shared" si="24"/>
        <v>166.93168799999998</v>
      </c>
      <c r="Z27" s="14">
        <f t="shared" si="24"/>
        <v>105.76781599999998</v>
      </c>
      <c r="AA27" s="14">
        <f t="shared" si="24"/>
        <v>163.91790799999998</v>
      </c>
      <c r="AB27" s="14">
        <f t="shared" si="24"/>
        <v>162.99791199999996</v>
      </c>
      <c r="AC27" s="14">
        <f t="shared" si="24"/>
        <v>140.98145599999998</v>
      </c>
      <c r="AD27" s="14">
        <f t="shared" si="24"/>
        <v>230.88727199999994</v>
      </c>
      <c r="AE27" s="14">
        <f t="shared" si="24"/>
        <v>105.32368</v>
      </c>
      <c r="AF27" s="14">
        <f t="shared" si="24"/>
        <v>139.934564</v>
      </c>
      <c r="AG27" s="14">
        <f t="shared" si="24"/>
        <v>163.251704</v>
      </c>
      <c r="AH27" s="14">
        <f t="shared" si="24"/>
        <v>148.563492</v>
      </c>
      <c r="AI27" s="14">
        <f t="shared" si="24"/>
        <v>130.353916</v>
      </c>
      <c r="AJ27" s="14">
        <f t="shared" si="24"/>
        <v>163.759288</v>
      </c>
    </row>
    <row r="28" spans="1:36" s="5" customFormat="1" ht="18.75" customHeight="1">
      <c r="A28" s="55"/>
      <c r="B28" s="19" t="s">
        <v>2</v>
      </c>
      <c r="C28" s="14">
        <f aca="true" t="shared" si="25" ref="C28:H28">C27/C7/12</f>
        <v>0.026436666666666664</v>
      </c>
      <c r="D28" s="14">
        <f t="shared" si="25"/>
        <v>0.026436666666666664</v>
      </c>
      <c r="E28" s="14">
        <f t="shared" si="25"/>
        <v>0.026436666666666664</v>
      </c>
      <c r="F28" s="14">
        <f t="shared" si="25"/>
        <v>0.026436666666666664</v>
      </c>
      <c r="G28" s="14">
        <f t="shared" si="25"/>
        <v>0.018883333333333332</v>
      </c>
      <c r="H28" s="14">
        <f t="shared" si="25"/>
        <v>0.026436666666666664</v>
      </c>
      <c r="I28" s="14">
        <f aca="true" t="shared" si="26" ref="I28:AJ28">I27/I7/12</f>
        <v>0.026436666666666664</v>
      </c>
      <c r="J28" s="14">
        <f t="shared" si="26"/>
        <v>0.026436666666666664</v>
      </c>
      <c r="K28" s="14">
        <f t="shared" si="26"/>
        <v>0.026436666666666664</v>
      </c>
      <c r="L28" s="14">
        <f t="shared" si="26"/>
        <v>0.026436666666666664</v>
      </c>
      <c r="M28" s="14">
        <f t="shared" si="26"/>
        <v>0.026436666666666664</v>
      </c>
      <c r="N28" s="14">
        <f t="shared" si="26"/>
        <v>0.026436666666666664</v>
      </c>
      <c r="O28" s="14">
        <f t="shared" si="26"/>
        <v>0.026436666666666664</v>
      </c>
      <c r="P28" s="14">
        <f t="shared" si="26"/>
        <v>0.026436666666666664</v>
      </c>
      <c r="Q28" s="14">
        <f t="shared" si="26"/>
        <v>0.02643666666666666</v>
      </c>
      <c r="R28" s="14">
        <f t="shared" si="26"/>
        <v>0.026436666666666664</v>
      </c>
      <c r="S28" s="14">
        <f t="shared" si="26"/>
        <v>0.026436666666666664</v>
      </c>
      <c r="T28" s="14">
        <f t="shared" si="26"/>
        <v>0.026436666666666667</v>
      </c>
      <c r="U28" s="14">
        <f t="shared" si="26"/>
        <v>0.02643666666666666</v>
      </c>
      <c r="V28" s="14">
        <f t="shared" si="26"/>
        <v>0.026436666666666664</v>
      </c>
      <c r="W28" s="14">
        <f t="shared" si="26"/>
        <v>0.026436666666666667</v>
      </c>
      <c r="X28" s="14">
        <f t="shared" si="26"/>
        <v>0.026436666666666664</v>
      </c>
      <c r="Y28" s="14">
        <f t="shared" si="26"/>
        <v>0.02643666666666666</v>
      </c>
      <c r="Z28" s="14">
        <f t="shared" si="26"/>
        <v>0.026436666666666664</v>
      </c>
      <c r="AA28" s="14">
        <f t="shared" si="26"/>
        <v>0.026436666666666664</v>
      </c>
      <c r="AB28" s="14">
        <f t="shared" si="26"/>
        <v>0.026436666666666664</v>
      </c>
      <c r="AC28" s="14">
        <f t="shared" si="26"/>
        <v>0.026436666666666664</v>
      </c>
      <c r="AD28" s="14">
        <f t="shared" si="26"/>
        <v>0.02643666666666666</v>
      </c>
      <c r="AE28" s="14">
        <f t="shared" si="26"/>
        <v>0.026436666666666664</v>
      </c>
      <c r="AF28" s="14">
        <f t="shared" si="26"/>
        <v>0.026436666666666664</v>
      </c>
      <c r="AG28" s="14">
        <f t="shared" si="26"/>
        <v>0.026436666666666664</v>
      </c>
      <c r="AH28" s="14">
        <f t="shared" si="26"/>
        <v>0.026436666666666664</v>
      </c>
      <c r="AI28" s="14">
        <f t="shared" si="26"/>
        <v>0.026436666666666667</v>
      </c>
      <c r="AJ28" s="14">
        <f t="shared" si="26"/>
        <v>0.026436666666666664</v>
      </c>
    </row>
    <row r="29" spans="1:36" s="5" customFormat="1" ht="18.75" customHeight="1" thickBot="1">
      <c r="A29" s="56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</row>
    <row r="30" spans="1:36" s="28" customFormat="1" ht="18.75" customHeight="1" thickTop="1">
      <c r="A30" s="54" t="s">
        <v>20</v>
      </c>
      <c r="B30" s="21" t="s">
        <v>15</v>
      </c>
      <c r="C30" s="29" t="s">
        <v>22</v>
      </c>
      <c r="D30" s="29" t="s">
        <v>22</v>
      </c>
      <c r="E30" s="29" t="s">
        <v>22</v>
      </c>
      <c r="F30" s="29" t="s">
        <v>22</v>
      </c>
      <c r="G30" s="29" t="s">
        <v>22</v>
      </c>
      <c r="H30" s="29" t="s">
        <v>22</v>
      </c>
      <c r="I30" s="29" t="s">
        <v>22</v>
      </c>
      <c r="J30" s="29" t="s">
        <v>42</v>
      </c>
      <c r="K30" s="29" t="s">
        <v>24</v>
      </c>
      <c r="L30" s="29" t="s">
        <v>32</v>
      </c>
      <c r="M30" s="29" t="s">
        <v>36</v>
      </c>
      <c r="N30" s="29" t="s">
        <v>24</v>
      </c>
      <c r="O30" s="29" t="s">
        <v>29</v>
      </c>
      <c r="P30" s="29" t="s">
        <v>29</v>
      </c>
      <c r="Q30" s="29" t="s">
        <v>24</v>
      </c>
      <c r="R30" s="29" t="s">
        <v>23</v>
      </c>
      <c r="S30" s="29" t="s">
        <v>32</v>
      </c>
      <c r="T30" s="29" t="s">
        <v>24</v>
      </c>
      <c r="U30" s="29" t="s">
        <v>29</v>
      </c>
      <c r="V30" s="29" t="s">
        <v>29</v>
      </c>
      <c r="W30" s="29" t="s">
        <v>37</v>
      </c>
      <c r="X30" s="29" t="s">
        <v>32</v>
      </c>
      <c r="Y30" s="29" t="s">
        <v>32</v>
      </c>
      <c r="Z30" s="29" t="s">
        <v>29</v>
      </c>
      <c r="AA30" s="29" t="s">
        <v>24</v>
      </c>
      <c r="AB30" s="29" t="s">
        <v>24</v>
      </c>
      <c r="AC30" s="29" t="s">
        <v>32</v>
      </c>
      <c r="AD30" s="29" t="s">
        <v>37</v>
      </c>
      <c r="AE30" s="29" t="s">
        <v>29</v>
      </c>
      <c r="AF30" s="29" t="s">
        <v>32</v>
      </c>
      <c r="AG30" s="29" t="s">
        <v>24</v>
      </c>
      <c r="AH30" s="29" t="s">
        <v>23</v>
      </c>
      <c r="AI30" s="29" t="s">
        <v>34</v>
      </c>
      <c r="AJ30" s="29" t="s">
        <v>22</v>
      </c>
    </row>
    <row r="31" spans="1:36" s="5" customFormat="1" ht="18.75" customHeight="1">
      <c r="A31" s="55"/>
      <c r="B31" s="23" t="s">
        <v>4</v>
      </c>
      <c r="C31" s="4">
        <f aca="true" t="shared" si="27" ref="C31:H31">C30*8%</f>
        <v>0</v>
      </c>
      <c r="D31" s="4">
        <f t="shared" si="27"/>
        <v>0</v>
      </c>
      <c r="E31" s="4">
        <f t="shared" si="27"/>
        <v>0</v>
      </c>
      <c r="F31" s="4">
        <f t="shared" si="27"/>
        <v>0</v>
      </c>
      <c r="G31" s="4">
        <f t="shared" si="27"/>
        <v>0</v>
      </c>
      <c r="H31" s="4">
        <f t="shared" si="27"/>
        <v>0</v>
      </c>
      <c r="I31" s="4">
        <f aca="true" t="shared" si="28" ref="I31:AJ31">I30*8%</f>
        <v>0</v>
      </c>
      <c r="J31" s="4">
        <f t="shared" si="28"/>
        <v>2.4</v>
      </c>
      <c r="K31" s="4">
        <f t="shared" si="28"/>
        <v>1.28</v>
      </c>
      <c r="L31" s="4">
        <f t="shared" si="28"/>
        <v>1.12</v>
      </c>
      <c r="M31" s="4">
        <f t="shared" si="28"/>
        <v>1.6</v>
      </c>
      <c r="N31" s="4">
        <f t="shared" si="28"/>
        <v>1.28</v>
      </c>
      <c r="O31" s="4">
        <f t="shared" si="28"/>
        <v>0.8</v>
      </c>
      <c r="P31" s="4">
        <f t="shared" si="28"/>
        <v>0.8</v>
      </c>
      <c r="Q31" s="4">
        <f t="shared" si="28"/>
        <v>1.28</v>
      </c>
      <c r="R31" s="4">
        <f t="shared" si="28"/>
        <v>0.96</v>
      </c>
      <c r="S31" s="4">
        <f t="shared" si="28"/>
        <v>1.12</v>
      </c>
      <c r="T31" s="4">
        <f t="shared" si="28"/>
        <v>1.28</v>
      </c>
      <c r="U31" s="4">
        <f t="shared" si="28"/>
        <v>0.8</v>
      </c>
      <c r="V31" s="4">
        <f t="shared" si="28"/>
        <v>0.8</v>
      </c>
      <c r="W31" s="4">
        <f t="shared" si="28"/>
        <v>1.92</v>
      </c>
      <c r="X31" s="4">
        <f t="shared" si="28"/>
        <v>1.12</v>
      </c>
      <c r="Y31" s="4">
        <f t="shared" si="28"/>
        <v>1.12</v>
      </c>
      <c r="Z31" s="4">
        <f t="shared" si="28"/>
        <v>0.8</v>
      </c>
      <c r="AA31" s="4">
        <f t="shared" si="28"/>
        <v>1.28</v>
      </c>
      <c r="AB31" s="4">
        <f t="shared" si="28"/>
        <v>1.28</v>
      </c>
      <c r="AC31" s="4">
        <f t="shared" si="28"/>
        <v>1.12</v>
      </c>
      <c r="AD31" s="4">
        <f t="shared" si="28"/>
        <v>1.92</v>
      </c>
      <c r="AE31" s="4">
        <f t="shared" si="28"/>
        <v>0.8</v>
      </c>
      <c r="AF31" s="4">
        <f t="shared" si="28"/>
        <v>1.12</v>
      </c>
      <c r="AG31" s="4">
        <f t="shared" si="28"/>
        <v>1.28</v>
      </c>
      <c r="AH31" s="4">
        <f t="shared" si="28"/>
        <v>0.96</v>
      </c>
      <c r="AI31" s="4">
        <f t="shared" si="28"/>
        <v>1.44</v>
      </c>
      <c r="AJ31" s="4">
        <f t="shared" si="28"/>
        <v>0</v>
      </c>
    </row>
    <row r="32" spans="1:36" s="5" customFormat="1" ht="18.75" customHeight="1">
      <c r="A32" s="55"/>
      <c r="B32" s="24" t="s">
        <v>1</v>
      </c>
      <c r="C32" s="2">
        <f aca="true" t="shared" si="29" ref="C32:H32">C31*1209.48</f>
        <v>0</v>
      </c>
      <c r="D32" s="2">
        <f t="shared" si="29"/>
        <v>0</v>
      </c>
      <c r="E32" s="2">
        <f t="shared" si="29"/>
        <v>0</v>
      </c>
      <c r="F32" s="2">
        <f t="shared" si="29"/>
        <v>0</v>
      </c>
      <c r="G32" s="2">
        <f t="shared" si="29"/>
        <v>0</v>
      </c>
      <c r="H32" s="2">
        <f t="shared" si="29"/>
        <v>0</v>
      </c>
      <c r="I32" s="2">
        <f aca="true" t="shared" si="30" ref="I32:AJ32">I31*1209.48</f>
        <v>0</v>
      </c>
      <c r="J32" s="2">
        <f t="shared" si="30"/>
        <v>2902.752</v>
      </c>
      <c r="K32" s="2">
        <f t="shared" si="30"/>
        <v>1548.1344000000001</v>
      </c>
      <c r="L32" s="2">
        <f t="shared" si="30"/>
        <v>1354.6176</v>
      </c>
      <c r="M32" s="2">
        <f t="shared" si="30"/>
        <v>1935.1680000000001</v>
      </c>
      <c r="N32" s="2">
        <f t="shared" si="30"/>
        <v>1548.1344000000001</v>
      </c>
      <c r="O32" s="2">
        <f t="shared" si="30"/>
        <v>967.5840000000001</v>
      </c>
      <c r="P32" s="2">
        <f t="shared" si="30"/>
        <v>967.5840000000001</v>
      </c>
      <c r="Q32" s="2">
        <f t="shared" si="30"/>
        <v>1548.1344000000001</v>
      </c>
      <c r="R32" s="2">
        <f t="shared" si="30"/>
        <v>1161.1008</v>
      </c>
      <c r="S32" s="2">
        <f t="shared" si="30"/>
        <v>1354.6176</v>
      </c>
      <c r="T32" s="2">
        <f t="shared" si="30"/>
        <v>1548.1344000000001</v>
      </c>
      <c r="U32" s="2">
        <f t="shared" si="30"/>
        <v>967.5840000000001</v>
      </c>
      <c r="V32" s="2">
        <f t="shared" si="30"/>
        <v>967.5840000000001</v>
      </c>
      <c r="W32" s="2">
        <f t="shared" si="30"/>
        <v>2322.2016</v>
      </c>
      <c r="X32" s="2">
        <f t="shared" si="30"/>
        <v>1354.6176</v>
      </c>
      <c r="Y32" s="2">
        <f t="shared" si="30"/>
        <v>1354.6176</v>
      </c>
      <c r="Z32" s="2">
        <f t="shared" si="30"/>
        <v>967.5840000000001</v>
      </c>
      <c r="AA32" s="2">
        <f t="shared" si="30"/>
        <v>1548.1344000000001</v>
      </c>
      <c r="AB32" s="2">
        <f t="shared" si="30"/>
        <v>1548.1344000000001</v>
      </c>
      <c r="AC32" s="2">
        <f t="shared" si="30"/>
        <v>1354.6176</v>
      </c>
      <c r="AD32" s="2">
        <f t="shared" si="30"/>
        <v>2322.2016</v>
      </c>
      <c r="AE32" s="2">
        <f t="shared" si="30"/>
        <v>967.5840000000001</v>
      </c>
      <c r="AF32" s="2">
        <f t="shared" si="30"/>
        <v>1354.6176</v>
      </c>
      <c r="AG32" s="2">
        <f t="shared" si="30"/>
        <v>1548.1344000000001</v>
      </c>
      <c r="AH32" s="2">
        <f t="shared" si="30"/>
        <v>1161.1008</v>
      </c>
      <c r="AI32" s="2">
        <f t="shared" si="30"/>
        <v>1741.6512</v>
      </c>
      <c r="AJ32" s="2">
        <f t="shared" si="30"/>
        <v>0</v>
      </c>
    </row>
    <row r="33" spans="1:36" s="5" customFormat="1" ht="18.75" customHeight="1">
      <c r="A33" s="55"/>
      <c r="B33" s="24" t="s">
        <v>2</v>
      </c>
      <c r="C33" s="3">
        <f aca="true" t="shared" si="31" ref="C33:H33">C32/C7</f>
        <v>0</v>
      </c>
      <c r="D33" s="3">
        <f t="shared" si="31"/>
        <v>0</v>
      </c>
      <c r="E33" s="3">
        <f t="shared" si="31"/>
        <v>0</v>
      </c>
      <c r="F33" s="3">
        <f t="shared" si="31"/>
        <v>0</v>
      </c>
      <c r="G33" s="3">
        <f t="shared" si="31"/>
        <v>0</v>
      </c>
      <c r="H33" s="3">
        <f t="shared" si="31"/>
        <v>0</v>
      </c>
      <c r="I33" s="3">
        <f aca="true" t="shared" si="32" ref="I33:AJ33">I32/I7</f>
        <v>0</v>
      </c>
      <c r="J33" s="3">
        <f t="shared" si="32"/>
        <v>5.584363216621778</v>
      </c>
      <c r="K33" s="3">
        <f t="shared" si="32"/>
        <v>2.9527644478352095</v>
      </c>
      <c r="L33" s="3">
        <f t="shared" si="32"/>
        <v>2.5910818668706965</v>
      </c>
      <c r="M33" s="3">
        <f t="shared" si="32"/>
        <v>2.709181016379673</v>
      </c>
      <c r="N33" s="3">
        <f t="shared" si="32"/>
        <v>2.1731252105558676</v>
      </c>
      <c r="O33" s="3">
        <f t="shared" si="32"/>
        <v>2.875435364041605</v>
      </c>
      <c r="P33" s="3">
        <f t="shared" si="32"/>
        <v>2.972608294930876</v>
      </c>
      <c r="Q33" s="3">
        <f t="shared" si="32"/>
        <v>2.988099594672843</v>
      </c>
      <c r="R33" s="3">
        <f t="shared" si="32"/>
        <v>2.4937731958762885</v>
      </c>
      <c r="S33" s="3">
        <f t="shared" si="32"/>
        <v>2.623194422927963</v>
      </c>
      <c r="T33" s="3">
        <f t="shared" si="32"/>
        <v>3.083933067729084</v>
      </c>
      <c r="U33" s="3">
        <f t="shared" si="32"/>
        <v>2.91968617984309</v>
      </c>
      <c r="V33" s="3">
        <f t="shared" si="32"/>
        <v>2.9347406733394</v>
      </c>
      <c r="W33" s="3">
        <f t="shared" si="32"/>
        <v>3.222594504579517</v>
      </c>
      <c r="X33" s="3">
        <f t="shared" si="32"/>
        <v>2.615596833365515</v>
      </c>
      <c r="Y33" s="3">
        <f t="shared" si="32"/>
        <v>2.574339794754846</v>
      </c>
      <c r="Z33" s="3">
        <f t="shared" si="32"/>
        <v>2.902171565686863</v>
      </c>
      <c r="AA33" s="3">
        <f t="shared" si="32"/>
        <v>2.9961958583317205</v>
      </c>
      <c r="AB33" s="3">
        <f t="shared" si="32"/>
        <v>3.0131070455430136</v>
      </c>
      <c r="AC33" s="3">
        <f t="shared" si="32"/>
        <v>3.0481944194419444</v>
      </c>
      <c r="AD33" s="3">
        <f t="shared" si="32"/>
        <v>3.1907139323990106</v>
      </c>
      <c r="AE33" s="3">
        <f t="shared" si="32"/>
        <v>2.914409638554217</v>
      </c>
      <c r="AF33" s="3">
        <f t="shared" si="32"/>
        <v>3.070998866470188</v>
      </c>
      <c r="AG33" s="3">
        <f t="shared" si="32"/>
        <v>3.0084228527011274</v>
      </c>
      <c r="AH33" s="3">
        <f t="shared" si="32"/>
        <v>2.479395259449071</v>
      </c>
      <c r="AI33" s="3">
        <f t="shared" si="32"/>
        <v>4.238625456315406</v>
      </c>
      <c r="AJ33" s="3">
        <f t="shared" si="32"/>
        <v>0</v>
      </c>
    </row>
    <row r="34" spans="1:36" s="5" customFormat="1" ht="18.75" customHeight="1" thickBot="1">
      <c r="A34" s="56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</row>
    <row r="35" spans="1:36" s="10" customFormat="1" ht="18.75" customHeight="1" thickTop="1">
      <c r="A35" s="57" t="s">
        <v>12</v>
      </c>
      <c r="B35" s="58"/>
      <c r="C35" s="16">
        <f aca="true" t="shared" si="33" ref="C35:H35">C10+C14+C19+C23+C27+C32</f>
        <v>54100.02398400001</v>
      </c>
      <c r="D35" s="16">
        <f t="shared" si="33"/>
        <v>39804.80739</v>
      </c>
      <c r="E35" s="16">
        <f t="shared" si="33"/>
        <v>37838.872724999994</v>
      </c>
      <c r="F35" s="16">
        <f t="shared" si="33"/>
        <v>43911.522886</v>
      </c>
      <c r="G35" s="16">
        <f t="shared" si="33"/>
        <v>59061.042354</v>
      </c>
      <c r="H35" s="16">
        <f t="shared" si="33"/>
        <v>24728.28828</v>
      </c>
      <c r="I35" s="16">
        <f aca="true" t="shared" si="34" ref="I35:AJ35">I10+I14+I19+I23+I27+I32</f>
        <v>52868.13356999999</v>
      </c>
      <c r="J35" s="16">
        <f t="shared" si="34"/>
        <v>40669.368192</v>
      </c>
      <c r="K35" s="16">
        <f t="shared" si="34"/>
        <v>34127.547315</v>
      </c>
      <c r="L35" s="16">
        <f t="shared" si="34"/>
        <v>36037.66122799999</v>
      </c>
      <c r="M35" s="16">
        <f t="shared" si="34"/>
        <v>52095.835815</v>
      </c>
      <c r="N35" s="16">
        <f t="shared" si="34"/>
        <v>46894.381724000006</v>
      </c>
      <c r="O35" s="16">
        <f t="shared" si="34"/>
        <v>24582.596325</v>
      </c>
      <c r="P35" s="16">
        <f t="shared" si="34"/>
        <v>24276.278775000002</v>
      </c>
      <c r="Q35" s="16">
        <f t="shared" si="34"/>
        <v>34048.375005</v>
      </c>
      <c r="R35" s="16">
        <f t="shared" si="34"/>
        <v>30663.63828</v>
      </c>
      <c r="S35" s="16">
        <f t="shared" si="34"/>
        <v>33656.17062</v>
      </c>
      <c r="T35" s="16">
        <f t="shared" si="34"/>
        <v>38897.20350000001</v>
      </c>
      <c r="U35" s="16">
        <f t="shared" si="34"/>
        <v>25952.907013999997</v>
      </c>
      <c r="V35" s="16">
        <f t="shared" si="34"/>
        <v>26427.525528</v>
      </c>
      <c r="W35" s="16">
        <f t="shared" si="34"/>
        <v>46488.66543000001</v>
      </c>
      <c r="X35" s="16">
        <f t="shared" si="34"/>
        <v>33252.80119500001</v>
      </c>
      <c r="Y35" s="16">
        <f t="shared" si="34"/>
        <v>33893.460510000004</v>
      </c>
      <c r="Z35" s="16">
        <f t="shared" si="34"/>
        <v>21469.318469999995</v>
      </c>
      <c r="AA35" s="16">
        <f t="shared" si="34"/>
        <v>34102.868535</v>
      </c>
      <c r="AB35" s="16">
        <f t="shared" si="34"/>
        <v>33928.63269</v>
      </c>
      <c r="AC35" s="16">
        <f t="shared" si="34"/>
        <v>29287.489620000004</v>
      </c>
      <c r="AD35" s="16">
        <f t="shared" si="34"/>
        <v>46800.44919</v>
      </c>
      <c r="AE35" s="16">
        <f t="shared" si="34"/>
        <v>22161.15856</v>
      </c>
      <c r="AF35" s="16">
        <f t="shared" si="34"/>
        <v>29044.246755000004</v>
      </c>
      <c r="AG35" s="16">
        <f t="shared" si="34"/>
        <v>33621.50673</v>
      </c>
      <c r="AH35" s="16">
        <f t="shared" si="34"/>
        <v>30465.116121000006</v>
      </c>
      <c r="AI35" s="16">
        <f t="shared" si="34"/>
        <v>26938.830045</v>
      </c>
      <c r="AJ35" s="16">
        <f t="shared" si="34"/>
        <v>32295.983610000003</v>
      </c>
    </row>
    <row r="36" s="10" customFormat="1" ht="13.5" customHeight="1"/>
    <row r="37" spans="3:36" s="10" customFormat="1" ht="13.5" customHeight="1">
      <c r="C37" s="17">
        <f aca="true" t="shared" si="35" ref="C37:H37">C35/C7/12</f>
        <v>6.286899082415284</v>
      </c>
      <c r="D37" s="17">
        <f t="shared" si="35"/>
        <v>5.76079764241056</v>
      </c>
      <c r="E37" s="17">
        <f t="shared" si="35"/>
        <v>5.507841735807859</v>
      </c>
      <c r="F37" s="17">
        <f t="shared" si="35"/>
        <v>5.455931972317479</v>
      </c>
      <c r="G37" s="17">
        <f t="shared" si="35"/>
        <v>5.428803804875358</v>
      </c>
      <c r="H37" s="17">
        <f t="shared" si="35"/>
        <v>5.983422444831592</v>
      </c>
      <c r="I37" s="17">
        <f aca="true" t="shared" si="36" ref="I37:AJ37">I35/I7/12</f>
        <v>5.952814210917443</v>
      </c>
      <c r="J37" s="17">
        <f t="shared" si="36"/>
        <v>6.520034659484417</v>
      </c>
      <c r="K37" s="17">
        <f t="shared" si="36"/>
        <v>5.424303406923518</v>
      </c>
      <c r="L37" s="17">
        <f t="shared" si="36"/>
        <v>5.744335186814587</v>
      </c>
      <c r="M37" s="17">
        <f t="shared" si="36"/>
        <v>6.077725957230856</v>
      </c>
      <c r="N37" s="17">
        <f t="shared" si="36"/>
        <v>5.485492902395659</v>
      </c>
      <c r="O37" s="17">
        <f t="shared" si="36"/>
        <v>6.087814840267459</v>
      </c>
      <c r="P37" s="17">
        <f t="shared" si="36"/>
        <v>6.215125134408603</v>
      </c>
      <c r="Q37" s="17">
        <f t="shared" si="36"/>
        <v>5.476480570835746</v>
      </c>
      <c r="R37" s="17">
        <f t="shared" si="36"/>
        <v>5.488194136597937</v>
      </c>
      <c r="S37" s="17">
        <f t="shared" si="36"/>
        <v>5.4312178253292025</v>
      </c>
      <c r="T37" s="17">
        <f t="shared" si="36"/>
        <v>6.4570390936255</v>
      </c>
      <c r="U37" s="17">
        <f t="shared" si="36"/>
        <v>6.526078005934419</v>
      </c>
      <c r="V37" s="17">
        <f t="shared" si="36"/>
        <v>6.67969000303306</v>
      </c>
      <c r="W37" s="17">
        <f t="shared" si="36"/>
        <v>5.376152445878436</v>
      </c>
      <c r="X37" s="17">
        <f t="shared" si="36"/>
        <v>5.350582672813285</v>
      </c>
      <c r="Y37" s="17">
        <f t="shared" si="36"/>
        <v>5.367645462751806</v>
      </c>
      <c r="Z37" s="17">
        <f t="shared" si="36"/>
        <v>5.366256366226754</v>
      </c>
      <c r="AA37" s="17">
        <f t="shared" si="36"/>
        <v>5.500107821269595</v>
      </c>
      <c r="AB37" s="17">
        <f t="shared" si="36"/>
        <v>5.502892287855197</v>
      </c>
      <c r="AC37" s="17">
        <f t="shared" si="36"/>
        <v>5.491953499099911</v>
      </c>
      <c r="AD37" s="17">
        <f t="shared" si="36"/>
        <v>5.358666436521022</v>
      </c>
      <c r="AE37" s="17">
        <f t="shared" si="36"/>
        <v>5.562539799196787</v>
      </c>
      <c r="AF37" s="17">
        <f t="shared" si="36"/>
        <v>5.487086593176151</v>
      </c>
      <c r="AG37" s="17">
        <f t="shared" si="36"/>
        <v>5.444602074426739</v>
      </c>
      <c r="AH37" s="17">
        <f t="shared" si="36"/>
        <v>5.421225019752296</v>
      </c>
      <c r="AI37" s="17">
        <f t="shared" si="36"/>
        <v>5.463379176807009</v>
      </c>
      <c r="AJ37" s="17">
        <f t="shared" si="36"/>
        <v>5.213738797946532</v>
      </c>
    </row>
    <row r="38" s="37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2017-04-04T08:33:42Z</dcterms:modified>
  <cp:category/>
  <cp:version/>
  <cp:contentType/>
  <cp:contentStatus/>
</cp:coreProperties>
</file>